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Таб 1" r:id="rId1" sheetId="1" state="visible"/>
    <sheet name="Таб 2" r:id="rId2" sheetId="2" state="visible"/>
    <sheet name="Таб 3" r:id="rId3" sheetId="3" state="visible"/>
    <sheet name="Таб 4" r:id="rId4" sheetId="4" state="visible"/>
    <sheet name="Таб 5" r:id="rId5" sheetId="5" state="visible"/>
    <sheet name="Таб 6" r:id="rId6" sheetId="6" state="visible"/>
    <sheet name="Таб 7" r:id="rId7" sheetId="7" state="visible"/>
    <sheet name="Таб 8" r:id="rId8" sheetId="8" state="visible"/>
    <sheet name="Таб 9" r:id="rId9" sheetId="9" state="visible"/>
    <sheet name="Таб 10" r:id="rId10" sheetId="10" state="visible"/>
    <sheet name="Таб 11" r:id="rId11" sheetId="11" state="visible"/>
    <sheet name="Таб 12" r:id="rId12" sheetId="12" state="visible"/>
    <sheet name="Таб 13" r:id="rId13" sheetId="13" state="visible"/>
    <sheet name="Таб 14" r:id="rId14" sheetId="14" state="visible"/>
    <sheet name="Таб 15" r:id="rId15" sheetId="15" state="visible"/>
    <sheet name="Таб 16" r:id="rId16" sheetId="16" state="visible"/>
    <sheet name="Таб 17" r:id="rId17" sheetId="17" state="visible"/>
    <sheet name="Таб 18" r:id="rId18" sheetId="18" state="visible"/>
    <sheet name="Таб 19" r:id="rId19" sheetId="19" state="visible"/>
    <sheet name="Таб 20" r:id="rId20" sheetId="20" state="visible"/>
    <sheet name="Таб 21" r:id="rId21" sheetId="21" state="visible"/>
    <sheet name="Таб 22" r:id="rId22" sheetId="22" state="visible"/>
    <sheet name="Таб 23" r:id="rId23" sheetId="23" state="visible"/>
    <sheet name="Таб 24" r:id="rId24" sheetId="24" state="visible"/>
    <sheet name="Таб 25" r:id="rId25" sheetId="25" state="visible"/>
    <sheet name="Таб 26" r:id="rId26" sheetId="26" state="visible"/>
    <sheet name="Таб 27" r:id="rId27" sheetId="27" state="visible"/>
    <sheet name="Таб 28" r:id="rId28" sheetId="28" state="visible"/>
  </sheets>
  <definedNames>
    <definedName hidden="false" localSheetId="26" name="_ftnref1">'Таб 27'!$C$4</definedName>
    <definedName hidden="false" localSheetId="26" name="_ftn1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<sst xmlns="http://schemas.openxmlformats.org/spreadsheetml/2006/main" xmlns:a="http://schemas.openxmlformats.org/drawingml/2006/main" xmlns:a15="http://schemas.microsoft.com/office/drawing/2012/main" xmlns:asvg="http://schemas.microsoft.com/office/drawing/2016/SVG/main" xmlns:c="http://schemas.openxmlformats.org/drawingml/2006/chart" xmlns:co="http://ncloudtech.com" xmlns:co-ooxml="http://ncloudtech.com/ooxml" xmlns:m="http://schemas.openxmlformats.org/officeDocument/2006/math" xmlns:mc="http://schemas.openxmlformats.org/markup-compatibility/2006" xmlns:o="urn:schemas-microsoft-com:office:office" xmlns:p="http://schemas.openxmlformats.org/presentationml/2006/main" xmlns:pic="http://schemas.openxmlformats.org/drawingml/2006/picture" xmlns:r="http://schemas.openxmlformats.org/officeDocument/2006/relationships" xmlns:s="http://schemas.openxmlformats.org/officeDocument/2006/sharedTypes" xmlns:sl="http://schemas.openxmlformats.org/schemaLibrary/2006/main" xmlns:v="urn:schemas-microsoft-com:vml" xmlns:w="http://schemas.openxmlformats.org/wordprocessingml/2006/main" xmlns:w10="urn:schemas-microsoft-com:office:word" xmlns:w14="http://schemas.microsoft.com/office/word/2010/wordml" xmlns:w15="http://schemas.microsoft.com/office/word/2012/wordml" xmlns:wp="http://schemas.openxmlformats.org/drawingml/2006/wordprocessingDrawing" xmlns:wpg="http://schemas.microsoft.com/office/word/2010/wordprocessingGroup" xmlns:wps="http://schemas.microsoft.com/office/word/2010/wordprocessingShape" xmlns:x="urn:schemas-microsoft-com:office:excel" xmlns:x14="http://schemas.microsoft.com/office/spreadsheetml/2009/9/main" xmlns:xdr="http://schemas.openxmlformats.org/drawingml/2006/spreadsheetDrawing" xmlns:xm="http://schemas.microsoft.com/office/excel/2006/main" mc:Ignorable="co co-ooxml w14 x14 w15">
  <si>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>Приложение № 10.2</t>
    </r>
    <r>
      <t xml:space="preserve">
</t>
    </r>
    <r>
      <t>таблица 1</t>
    </r>
  </si>
  <si>
    <t>Нормативно-правовые акты и предмет их регулирования</t>
  </si>
  <si>
    <t>№</t>
  </si>
  <si>
    <t>Нормативный правовой акт</t>
  </si>
  <si>
    <t>Предмет регулирования</t>
  </si>
  <si>
    <t>1.</t>
  </si>
  <si>
    <t>Постановление Правительства Камчатского края от 21.07.2008 № 221-П</t>
  </si>
  <si>
    <t>О подготовке к введению отраслевых систем оплаты труда работников государственных учреждений Камчатского края</t>
  </si>
  <si>
    <t>2.</t>
  </si>
  <si>
    <t>Постановление Правительства Камчатского края от 24.11.2008 № 385-П</t>
  </si>
  <si>
    <r>
      <t xml:space="preserve">Об утверждении Примерного положения о системе оплаты труда работников государственных учреждений, подведомственных Министерству здравоохранения Камчатского края (с изменениями от 26.12.2008 № 455-П, от 20.04.2009 № 185-П, </t>
    </r>
    <r>
      <t xml:space="preserve">
</t>
    </r>
    <r>
      <t xml:space="preserve">от 03.08.2009 № 299-П, от 05.06.2013 № 231-П, </t>
    </r>
    <r>
      <t xml:space="preserve">
</t>
    </r>
    <r>
      <t xml:space="preserve">от 24.02.2014 № 101-П, от 17.03.2015 № 111-П, </t>
    </r>
    <r>
      <t xml:space="preserve">
</t>
    </r>
    <r>
      <t xml:space="preserve">от 21.10.2015 № 370-П, от 09.12.2015 № 452-П, </t>
    </r>
    <r>
      <t xml:space="preserve">
</t>
    </r>
    <r>
      <t xml:space="preserve">от 04.10.2016 № 381-П, от 31.03.2017 № 132-П, </t>
    </r>
    <r>
      <t xml:space="preserve">
</t>
    </r>
    <r>
      <t xml:space="preserve">от 11.01.2018 № 6-П, от 14.03.2018 № 109-П, </t>
    </r>
    <r>
      <t xml:space="preserve">
</t>
    </r>
    <r>
      <t xml:space="preserve">от 28.12.2018 № 575-П, от 31.07.2019 № 342-П) </t>
    </r>
    <r>
      <t xml:space="preserve">
</t>
    </r>
  </si>
  <si>
    <t>3.</t>
  </si>
  <si>
    <t>Приказ Министерства здравоохранения Камчатского края от 20.02.2014 № 206</t>
  </si>
  <si>
    <t>Об утверждении Методики оценки деятельности отдельных работников учреждений здравоохранения Камчатского края, имеющих право на получение дополнительных денежных выплат стимулирующего характера</t>
  </si>
  <si>
    <t>4.</t>
  </si>
  <si>
    <t>Приказ Министерства здравоохранения Камчатского края от 23.12. 2008 г. № 462</t>
  </si>
  <si>
    <t>Об утверждении Порядка исчисления заработной платы работников государственных учреждений здравоохранения, находящихся в ведении Министерства здравоохранения Камчатского края</t>
  </si>
  <si>
    <t>5.</t>
  </si>
  <si>
    <t>Приказ Министерства здравоохранения Камчатского края от 19.02.2014 № 202/1</t>
  </si>
  <si>
    <t>Об утверждении целевых показателей деятельности государственных учреждений, подведомственных Министерству здравоохранения Камчатского края, и условий премирования их руководителей</t>
  </si>
  <si>
    <t>таблица 2</t>
  </si>
  <si>
    <t>Перечень выплат компенсационного характера</t>
  </si>
  <si>
    <t>Наименование выплат компенсационного характера</t>
  </si>
  <si>
    <t>Предусмотренные федеральными нормативными правовыми актами</t>
  </si>
  <si>
    <t>1.1.</t>
  </si>
  <si>
    <t>выплаты работникам, занятым на работах с вредными и (или) опасными условиями труда</t>
  </si>
  <si>
    <t>1.2.</t>
  </si>
  <si>
    <t>выплаты за работу в условиях, отклоняющихся от нормальных</t>
  </si>
  <si>
    <t>надбавка за работу со сведениями, составляющими государственную тайну</t>
  </si>
  <si>
    <t>1.3.</t>
  </si>
  <si>
    <t>выплаты за работу в местностях с особыми климатическими условиями</t>
  </si>
  <si>
    <t>Установленные нормативными правовыми актами субъекта Российской Федерации в качестве обязательных для введения в систему оплаты труда учреждений здравоохранения</t>
  </si>
  <si>
    <t>выплаты работникам, связанные со спецификой деятельности учреждения</t>
  </si>
  <si>
    <t>2.1.</t>
  </si>
  <si>
    <t>выплаты специалистам за работу в учреждениях, расположенных в сельской местности</t>
  </si>
  <si>
    <t xml:space="preserve">Установлены на уровне учреждения </t>
  </si>
  <si>
    <t>3.1.</t>
  </si>
  <si>
    <t>Доплата до минимального размера оплаты труда до размера, установленного для работников, осуществляющих трудовую деятельность в организациях, расположенных на территории Камчатского края</t>
  </si>
  <si>
    <t>таблица 3</t>
  </si>
  <si>
    <t>Перечень выплат стимулирующего характера</t>
  </si>
  <si>
    <t xml:space="preserve">№ </t>
  </si>
  <si>
    <t>Наименование выплат стимулирующего характера</t>
  </si>
  <si>
    <t>Установлены на уровне учреждения</t>
  </si>
  <si>
    <t>надбавка за квалификационную категорию</t>
  </si>
  <si>
    <t>2.2.</t>
  </si>
  <si>
    <t>надбавка за высокие результаты работы</t>
  </si>
  <si>
    <t>2.3.</t>
  </si>
  <si>
    <t>надбавка за выслугу лет</t>
  </si>
  <si>
    <t>2.4.</t>
  </si>
  <si>
    <t>доплата медицинским работникам, состоящим в штатном расписании учреждений здравоохранения и являющимся главными внештатными специалистами Министерства здравоохранения Камчатского края</t>
  </si>
  <si>
    <t>2.5.</t>
  </si>
  <si>
    <t>персональный повышающий коэффициент к окладу</t>
  </si>
  <si>
    <t>2.6.</t>
  </si>
  <si>
    <t>премиальные выплаты</t>
  </si>
  <si>
    <t>2.7.</t>
  </si>
  <si>
    <t>иные выплаты при наличии экономии фонда оплаты труда</t>
  </si>
  <si>
    <t>таблица 4</t>
  </si>
  <si>
    <t>Штатная и среднесписочная численность врачей, человек</t>
  </si>
  <si>
    <t>(человек)</t>
  </si>
  <si>
    <t>Категория</t>
  </si>
  <si>
    <t>Январь-сентябрь 2021 г.</t>
  </si>
  <si>
    <r>
      <t>Январь-декабрь 2021 г.</t>
    </r>
    <r>
      <rPr>
        <rFont val="Symbol"/>
        <color theme="1" tint="0"/>
        <sz val="12"/>
      </rPr>
      <t>*</t>
    </r>
  </si>
  <si>
    <t>Итог 2021 г. (данные Росстата)</t>
  </si>
  <si>
    <t>Штатная численность врачей</t>
  </si>
  <si>
    <t>в том числе:</t>
  </si>
  <si>
    <t>штатная численность врачей, оказывающих первичную медико-санитарную помощь</t>
  </si>
  <si>
    <t>штатная численность врачей, оказывающих скорую медицинскую помощь</t>
  </si>
  <si>
    <t>штатная численность врачей центральных районных больниц (районных больниц)</t>
  </si>
  <si>
    <t>Среднесписочная численность врачей</t>
  </si>
  <si>
    <t>6.</t>
  </si>
  <si>
    <t>среднесписочная численность врачей, оказывающих первичную медико-санитарную помощь</t>
  </si>
  <si>
    <t>7.</t>
  </si>
  <si>
    <t>среднесписочная численность врачей, оказывающих скорую медицинскую помощь</t>
  </si>
  <si>
    <t>8.</t>
  </si>
  <si>
    <t>среднесписочная численность врачей центральных районных больниц (районных больниц)</t>
  </si>
  <si>
    <t>9.</t>
  </si>
  <si>
    <t>Коэффициент совместительства врачей</t>
  </si>
  <si>
    <t>10.</t>
  </si>
  <si>
    <t>коэффициент совместительства врачей, оказывающих первичную медико-санитарную помощь</t>
  </si>
  <si>
    <t>11.</t>
  </si>
  <si>
    <t>коэффициент совместительства врачей, оказывающих скорую медицинскую помощь</t>
  </si>
  <si>
    <t>12.</t>
  </si>
  <si>
    <t>коэффициент совместительства врачей центральных районных больниц (районных больниц)</t>
  </si>
  <si>
    <t>таблица 5</t>
  </si>
  <si>
    <t>Штатная и среднесписочная численность среднего медицинского персонала (СМП), человек</t>
  </si>
  <si>
    <r>
      <rPr>
        <rFont val="Symbol"/>
        <color theme="1" tint="0"/>
        <sz val="12"/>
      </rPr>
      <t>(</t>
    </r>
    <r>
      <rPr>
        <rFont val="Times New Roman"/>
        <color theme="1" tint="0"/>
        <sz val="12"/>
      </rPr>
      <t>человек)</t>
    </r>
  </si>
  <si>
    <t>Январь-декабрь 2021 г.</t>
  </si>
  <si>
    <t>Штатная численность среднего медицинского персонала</t>
  </si>
  <si>
    <t>штатная численность среднего медицинского персонала, оказывающего первичную медико-санитарную помощь</t>
  </si>
  <si>
    <t>штатная численность среднего медицинского персонала, оказывающего скорую медицинскую помощь</t>
  </si>
  <si>
    <t>штатная численность среднего медицинского персонала центральных районных больниц (районных больниц)</t>
  </si>
  <si>
    <t>Среднесписочная численность среднего медицинского персонала</t>
  </si>
  <si>
    <t>среднесписочная численность среднего медицинского персонала, оказывающего первичную медико-санитарную помощь</t>
  </si>
  <si>
    <t>среднесписочная численность среднего медицинского персонала, оказывающего скорую медицинскую помощь</t>
  </si>
  <si>
    <t>среднесписочная численность среднего медицинского персонала центральных районных больниц (районных больниц)</t>
  </si>
  <si>
    <t>Коэффициент совместительства среднего медицинского персонала</t>
  </si>
  <si>
    <t>коэффициент совместительства среднего медицинского персонала, оказывающего первичную медико-санитарную помощь</t>
  </si>
  <si>
    <t>коэффициент совместительства среднего медицинского персонала, оказывающего скорую медицинскую помощь</t>
  </si>
  <si>
    <t>коэффициент совместительства среднего медицинского персонала центральных районных больниц (районных больниц)</t>
  </si>
  <si>
    <t>таблица 6</t>
  </si>
  <si>
    <t>Штатная и среднесписочная численность младшего медицинского персонала (ММП), человек</t>
  </si>
  <si>
    <r>
      <rPr>
        <rFont val="Times New Roman"/>
        <color theme="1" tint="0"/>
        <sz val="12"/>
      </rPr>
      <t>(человек)</t>
    </r>
  </si>
  <si>
    <t>Штатная численность младшего медицинского персонала</t>
  </si>
  <si>
    <t>штатная численность младшего медицинского персонала, оказывающего первичную медико-санитарную помощь</t>
  </si>
  <si>
    <t>штатная численность младшего медицинского персонала, оказывающего скорую медицинскую помощь</t>
  </si>
  <si>
    <t>штатная численность младшего медицинского персонала центральных районных больниц (районных больниц)</t>
  </si>
  <si>
    <t>Среднесписочная численность младшего медицинского персонала</t>
  </si>
  <si>
    <t>среднесписочная численность младшего медицинского персонала, оказывающего первичную медико-санитарную помощь</t>
  </si>
  <si>
    <t>среднесписочная численность младшего медицинского персонала, оказывающего скорую медицинскую помощь</t>
  </si>
  <si>
    <t>среднесписочная численность младшего медицинского персонала центральных районных больниц (районных больниц)</t>
  </si>
  <si>
    <t>Коэффициент совместительства младшего медицинского персонала</t>
  </si>
  <si>
    <t>коэффициент совместительства младшего медицинского персонала, оказывающего первичную медико-санитарную помощь</t>
  </si>
  <si>
    <t>коэффициент совместительства младшего медицинского персонала, оказывающего скорую медицинскую помощь</t>
  </si>
  <si>
    <t>коэффициент совместительства младшего медицинского персонала центральных районных больниц (районных больниц)</t>
  </si>
  <si>
    <t>таблица 7</t>
  </si>
  <si>
    <t>Средняя заработная плата врачей</t>
  </si>
  <si>
    <t>Заработная плата врачей в расчете на физическое лицо, рублей</t>
  </si>
  <si>
    <t>врачей, оказывающих первичную медико-санитарную помощь</t>
  </si>
  <si>
    <t>врачей, оказывающих скорую медицинскую помощь</t>
  </si>
  <si>
    <t>врачей центральных районных больниц (районных больниц)</t>
  </si>
  <si>
    <t>Заработная плата   врачей в расчете на ставку, без учета заработной платы внутреннего совместительства, рублей</t>
  </si>
  <si>
    <t>Соотношение заработной платы врачей в расчете на ставку и в расчете на физическое лицо, раз</t>
  </si>
  <si>
    <t>таблица 8</t>
  </si>
  <si>
    <t>Средняя заработная плата среднего медицинского персонала (СМП)</t>
  </si>
  <si>
    <t>Заработная плата среднего медицинского персонала в расчете на физическое лицо, рублей</t>
  </si>
  <si>
    <t>среднего медицинского персонала, оказывающего первичную медико-санитарную помощь</t>
  </si>
  <si>
    <t>среднего медицинского персонала, оказывающего скорую медицинскую помощь</t>
  </si>
  <si>
    <t>среднего медицинского персонала центральных районных больниц (районных больниц)</t>
  </si>
  <si>
    <t>Заработная плата   среднего медицинского персонала в расчете на ставку, рублей</t>
  </si>
  <si>
    <t>Соотношение заработной платы среднего медицинского персонала в расчете на ставку и в расчете на физическое лицо, раз</t>
  </si>
  <si>
    <t>таблица 9</t>
  </si>
  <si>
    <t>Средняя заработная плата младшего медицинского персонала (ММП)</t>
  </si>
  <si>
    <t>Заработная плата младшего медицинского персонала в расчете на физическое лицо, рублей</t>
  </si>
  <si>
    <t>младшего медицинского персонала, оказывающего первичную медико-санитарную помощь</t>
  </si>
  <si>
    <t>младшего медицинского персонала, оказывающего скорую медицинскую помощь</t>
  </si>
  <si>
    <t>младшего медицинского персонала центральных районных больниц (районных больниц)</t>
  </si>
  <si>
    <t>Заработная плата  младшего медицинского персонала в расчете на ставку, рублей</t>
  </si>
  <si>
    <t>Соотношение заработной платы младшего медицинского персонала в расчете на ставку и в расчете на физическое лицо, раз</t>
  </si>
  <si>
    <t>таблица 10</t>
  </si>
  <si>
    <t>Структура начисленной заработной платы медицинских работников учреждений здравоохранения Камчатского края</t>
  </si>
  <si>
    <r>
      <rPr>
        <rFont val="Times New Roman"/>
        <color theme="1" tint="0"/>
        <sz val="12"/>
      </rPr>
      <t>(%)</t>
    </r>
  </si>
  <si>
    <t>Начисленная заработная плата (всего)</t>
  </si>
  <si>
    <t>Оклады</t>
  </si>
  <si>
    <t>Компенсационные выплаты</t>
  </si>
  <si>
    <t>Стимулирующие выплаты</t>
  </si>
  <si>
    <t>на основе данных за январь-сентябрь 2021 г.</t>
  </si>
  <si>
    <t>Врачи</t>
  </si>
  <si>
    <t xml:space="preserve">Средний медицинский персонал </t>
  </si>
  <si>
    <t>Младший медицинский персонал</t>
  </si>
  <si>
    <t>на основе данных за январь-декабрь 2021 г.</t>
  </si>
  <si>
    <t>таблица 11</t>
  </si>
  <si>
    <r>
      <t xml:space="preserve">Структура начисленной заработной платы медицинских работников, </t>
    </r>
    <r>
      <t xml:space="preserve">
</t>
    </r>
    <r>
      <t>оказывающих первичную медико-санитарную помощь</t>
    </r>
  </si>
  <si>
    <t>(%)</t>
  </si>
  <si>
    <t>таблица 12</t>
  </si>
  <si>
    <r>
      <t xml:space="preserve">Структура начисленной заработной платы медицинских работников, </t>
    </r>
    <r>
      <t xml:space="preserve">
</t>
    </r>
    <r>
      <t>оказывающих скорую медицинскую помощь</t>
    </r>
  </si>
  <si>
    <t>таблица 13</t>
  </si>
  <si>
    <t>Структура начисленной заработной платы медицинских работников центральных районных больниц (районных больниц)</t>
  </si>
  <si>
    <t>таблица 14</t>
  </si>
  <si>
    <t>Распределение средств, направленных на выплаты стимулирующего характера медицинским работникам учреждений здравоохранения</t>
  </si>
  <si>
    <t>Стимулирующие выплаты (всего)</t>
  </si>
  <si>
    <t>установленные в фиксированном размере</t>
  </si>
  <si>
    <t>выплачиваемые по показателям эффективности</t>
  </si>
  <si>
    <t>выплачиваемые по решению руководителя</t>
  </si>
  <si>
    <t>таблица 15</t>
  </si>
  <si>
    <t>Распределение средств, направленных на выплаты стимулирующего характера, медицинским работникам, оказывающим первичную медико-санитарную помощь</t>
  </si>
  <si>
    <t>таблица 16</t>
  </si>
  <si>
    <t>Распределение средств, направленных на выплаты стимулирующего характера, медицинским работникам, оказывающим скорую медицинскую помощь</t>
  </si>
  <si>
    <t>таблица 17</t>
  </si>
  <si>
    <t>Распределение средств, направленных на выплаты стимулирующего характера, медицинским работникам центральных районных больниц (районных больниц)</t>
  </si>
  <si>
    <t>таблица 18</t>
  </si>
  <si>
    <t>Распределение работников в зависимости от отработанного времени</t>
  </si>
  <si>
    <r>
      <t xml:space="preserve">№ </t>
    </r>
    <r>
      <t xml:space="preserve">
</t>
    </r>
  </si>
  <si>
    <t>Количество занятых ставок</t>
  </si>
  <si>
    <t>Всего работников</t>
  </si>
  <si>
    <t>до 0,1</t>
  </si>
  <si>
    <t>от 0,11до 0,25</t>
  </si>
  <si>
    <t>от 0,251до 0,3</t>
  </si>
  <si>
    <t>от 0,31 до 0,4</t>
  </si>
  <si>
    <t>от 0,41 до 0,5</t>
  </si>
  <si>
    <t>от 0,51 до 0,6</t>
  </si>
  <si>
    <t>от 0,61 до 0,7</t>
  </si>
  <si>
    <t>от 0,71 до 0,8</t>
  </si>
  <si>
    <t>от 0,81 до 0,9</t>
  </si>
  <si>
    <t>от 0,91 до 0,99</t>
  </si>
  <si>
    <t>от 1,1 до 1,2</t>
  </si>
  <si>
    <t>от 1,21 до1,3</t>
  </si>
  <si>
    <t>от 1,31до 1,4</t>
  </si>
  <si>
    <t>от 1,41 до 1,5</t>
  </si>
  <si>
    <t>от 1,51 до 1,6</t>
  </si>
  <si>
    <t>от 1,61 до 1,7</t>
  </si>
  <si>
    <t>от 1,71 до 1,8</t>
  </si>
  <si>
    <t>от 1,81 до 1,9</t>
  </si>
  <si>
    <t>от 1,91 до 2</t>
  </si>
  <si>
    <t>на основе данных за январь-сентябрь 2019 г.</t>
  </si>
  <si>
    <t>на основе данных за январь-декабрь 2019 г.</t>
  </si>
  <si>
    <r>
      <t>По итогам проведенного анализа</t>
    </r>
    <r>
      <rPr>
        <rFont val="Times New Roman"/>
        <color theme="1" tint="0"/>
        <sz val="11"/>
        <u val="single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.</t>
    </r>
  </si>
  <si>
    <t>Делается вывод о распределении работников в зависимости от числа занятых ими ставок.</t>
  </si>
  <si>
    <t>таблица 19</t>
  </si>
  <si>
    <t>Распределение работников по числу трудовых договоров с медицинской организацией</t>
  </si>
  <si>
    <r>
      <rPr>
        <rFont val="Times New Roman"/>
        <color theme="1" tint="0"/>
        <sz val="14"/>
      </rPr>
      <t xml:space="preserve">№ </t>
    </r>
    <r>
      <t xml:space="preserve">
</t>
    </r>
  </si>
  <si>
    <r>
      <rPr>
        <rFont val="Times New Roman"/>
        <color theme="1" tint="0"/>
        <sz val="14"/>
      </rPr>
      <t>Категория</t>
    </r>
  </si>
  <si>
    <r>
      <rPr>
        <rFont val="Times New Roman"/>
        <color theme="1" tint="0"/>
        <sz val="14"/>
      </rPr>
      <t>Всего работников</t>
    </r>
  </si>
  <si>
    <r>
      <rPr>
        <rFont val="Times New Roman"/>
        <color theme="1" tint="0"/>
        <sz val="14"/>
      </rPr>
      <t>Заключено трудовых договоров</t>
    </r>
  </si>
  <si>
    <r>
      <rPr>
        <rFont val="Times New Roman"/>
        <color theme="1" tint="0"/>
        <sz val="14"/>
      </rPr>
      <t>6 и более</t>
    </r>
  </si>
  <si>
    <r>
      <rPr>
        <rFont val="Times New Roman"/>
        <color theme="1" tint="0"/>
        <sz val="14"/>
      </rPr>
      <t>на основе данных за январь-сентябрь 2021 г.</t>
    </r>
  </si>
  <si>
    <r>
      <rPr>
        <rFont val="Times New Roman"/>
        <color theme="1" tint="0"/>
        <sz val="14"/>
      </rPr>
      <t>1.</t>
    </r>
  </si>
  <si>
    <r>
      <rPr>
        <rFont val="Times New Roman"/>
        <color theme="1" tint="0"/>
        <sz val="14"/>
      </rPr>
      <t>Врачи</t>
    </r>
  </si>
  <si>
    <r>
      <rPr>
        <rFont val="Times New Roman"/>
        <color theme="1" tint="0"/>
        <sz val="14"/>
      </rPr>
      <t>2.</t>
    </r>
  </si>
  <si>
    <r>
      <rPr>
        <rFont val="Times New Roman"/>
        <color theme="1" tint="0"/>
        <sz val="14"/>
      </rPr>
      <t xml:space="preserve">Средний медицинский персонал </t>
    </r>
  </si>
  <si>
    <r>
      <rPr>
        <rFont val="Times New Roman"/>
        <color theme="1" tint="0"/>
        <sz val="14"/>
      </rPr>
      <t>3.</t>
    </r>
  </si>
  <si>
    <r>
      <rPr>
        <rFont val="Times New Roman"/>
        <color theme="1" tint="0"/>
        <sz val="14"/>
      </rPr>
      <t>Младший медицинский персонал</t>
    </r>
  </si>
  <si>
    <r>
      <rPr>
        <rFont val="Times New Roman"/>
        <color theme="1" tint="0"/>
        <sz val="14"/>
      </rPr>
      <t>на основе данных за январь-декабрь 2021 г.</t>
    </r>
  </si>
  <si>
    <r>
      <rPr>
        <rFont val="Times New Roman"/>
        <color theme="1" tint="0"/>
        <sz val="14"/>
      </rPr>
      <t>4.</t>
    </r>
  </si>
  <si>
    <r>
      <rPr>
        <rFont val="Times New Roman"/>
        <color theme="1" tint="0"/>
        <sz val="14"/>
      </rPr>
      <t>5.</t>
    </r>
  </si>
  <si>
    <r>
      <rPr>
        <rFont val="Times New Roman"/>
        <color theme="1" tint="0"/>
        <sz val="14"/>
      </rPr>
      <t>6.</t>
    </r>
  </si>
  <si>
    <r>
      <t xml:space="preserve">По итогам проведенного анализа    </t>
    </r>
    <r>
      <rPr>
        <rFont val="Times New Roman"/>
        <color theme="1" tint="0"/>
        <sz val="11"/>
        <u val="single"/>
      </rPr>
      <t xml:space="preserve">                                                                                                                                                .</t>
    </r>
  </si>
  <si>
    <t>Занятие должности на условиях совместительства требует заключения отдельного трудового договора. На основе данного анализа делается вывод о доле работников занимающих в учреждении только одну должность, а также распространенность привлечения работников на несколько позиций.</t>
  </si>
  <si>
    <t>таблица 20</t>
  </si>
  <si>
    <r>
      <rPr>
        <rFont val="Times New Roman"/>
        <b val="true"/>
        <color theme="1" tint="0"/>
        <sz val="12"/>
      </rPr>
      <t>Штатная численность медицинских работников в 2019–2025 годах</t>
    </r>
  </si>
  <si>
    <t>№ п/п</t>
  </si>
  <si>
    <t>Наименование показателя</t>
  </si>
  <si>
    <t>Динамика значений показателя по годам</t>
  </si>
  <si>
    <t>2025 к 2019</t>
  </si>
  <si>
    <t>Норма труда в среднем на 1 работника (на ставку), посещения</t>
  </si>
  <si>
    <t>-</t>
  </si>
  <si>
    <r>
      <t>Численность обслуживаемого населения</t>
    </r>
    <r>
      <rPr>
        <rFont val="Symbol"/>
        <color theme="1" tint="0"/>
        <sz val="12"/>
      </rPr>
      <t>**</t>
    </r>
    <r>
      <rPr>
        <rFont val="Times New Roman"/>
        <color theme="1" tint="0"/>
        <sz val="12"/>
      </rPr>
      <t>, тыс. человек</t>
    </r>
  </si>
  <si>
    <r>
      <t>Нормативная штатная численность медицинских работников</t>
    </r>
    <r>
      <rPr>
        <rFont val="Symbol"/>
        <color theme="1" tint="0"/>
        <sz val="12"/>
      </rPr>
      <t>***</t>
    </r>
    <r>
      <rPr>
        <rFont val="Times New Roman"/>
        <color theme="1" tint="0"/>
        <sz val="12"/>
      </rPr>
      <t>, шт. ед.</t>
    </r>
  </si>
  <si>
    <r>
      <t>Коэффициент геолокации</t>
    </r>
    <r>
      <rPr>
        <rFont val="Symbol"/>
        <color theme="1" tint="0"/>
        <sz val="12"/>
      </rPr>
      <t>****</t>
    </r>
  </si>
  <si>
    <t>Расчетная штатная численность медицинских работников</t>
  </si>
  <si>
    <t>Штатная численность медицинских работников</t>
  </si>
  <si>
    <t>Соотношение расчетной и фактической штатной численности, %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</si>
  <si>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</si>
  <si>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</si>
  <si>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</si>
  <si>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</si>
  <si>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</si>
  <si>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</si>
  <si>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</si>
  <si>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</si>
  <si>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</si>
  <si>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Штатная численность врачей, занятых в первичном звене</t>
  </si>
  <si>
    <t>22.</t>
  </si>
  <si>
    <t>23.</t>
  </si>
  <si>
    <t>24.</t>
  </si>
  <si>
    <t>25.</t>
  </si>
  <si>
    <t>26.</t>
  </si>
  <si>
    <t>27.</t>
  </si>
  <si>
    <t>28.</t>
  </si>
  <si>
    <t>Штатная численность среднего медицинского персонала,  занятого в первичном звене</t>
  </si>
  <si>
    <t>29.</t>
  </si>
  <si>
    <t>30.</t>
  </si>
  <si>
    <t>31.</t>
  </si>
  <si>
    <t>32.</t>
  </si>
  <si>
    <t>33.</t>
  </si>
  <si>
    <t>34.</t>
  </si>
  <si>
    <t>35.</t>
  </si>
  <si>
    <t>Штатная численность врачей скорой медицинской помощи</t>
  </si>
  <si>
    <t>36.</t>
  </si>
  <si>
    <t>37.</t>
  </si>
  <si>
    <t>38.</t>
  </si>
  <si>
    <t>39.</t>
  </si>
  <si>
    <t>40.</t>
  </si>
  <si>
    <t>41.</t>
  </si>
  <si>
    <t>42.</t>
  </si>
  <si>
    <t>Штатная численность среднего медицинского персонала скорой медицинской помощи</t>
  </si>
  <si>
    <t>43.</t>
  </si>
  <si>
    <t>44.</t>
  </si>
  <si>
    <t>45.</t>
  </si>
  <si>
    <t>46.</t>
  </si>
  <si>
    <t>47.</t>
  </si>
  <si>
    <t>48.</t>
  </si>
  <si>
    <t>49.</t>
  </si>
  <si>
    <t>Штатная численность врачей ЦРБ (РБ)</t>
  </si>
  <si>
    <t>50.</t>
  </si>
  <si>
    <t>51.</t>
  </si>
  <si>
    <t>52.</t>
  </si>
  <si>
    <t>53.</t>
  </si>
  <si>
    <t>54.</t>
  </si>
  <si>
    <t>55.</t>
  </si>
  <si>
    <t>56.</t>
  </si>
  <si>
    <t>Штатная численность среднего медицинского персонала ЦРБ (РБ)</t>
  </si>
  <si>
    <t>57.</t>
  </si>
  <si>
    <t>58.</t>
  </si>
  <si>
    <t>59.</t>
  </si>
  <si>
    <t>60.</t>
  </si>
  <si>
    <t>61.</t>
  </si>
  <si>
    <t>62.</t>
  </si>
  <si>
    <t>63.</t>
  </si>
  <si>
    <t>*Таблицы №№ 20-25 заполняются по категориям работников: врачи, СМП, ММП; врачи и СМП, занятые в первичном звене; врачи и СМП скорой медицинской помощи; врачи и СМП ЦРБ (РБ)</t>
  </si>
  <si>
    <t>** С учетом прогнозируемых демографических изменений</t>
  </si>
  <si>
    <t>*** Рассчитывается исходя из численности обслуживания населения и нормативов труда</t>
  </si>
  <si>
    <t xml:space="preserve">****Учитывает региональные особенности, долю сельского населения, наличие труднодоступных районов, распределение заболеваемости </t>
  </si>
  <si>
    <r>
      <t>Мероприятия, направленные на достижение целевого индикатора:</t>
    </r>
    <r>
      <t xml:space="preserve">
</t>
    </r>
    <r>
      <t>- анализ организационной и штатной численности медицинских работников в учреждениях здравоохранения субъекта Российской Федерации;</t>
    </r>
    <r>
      <t xml:space="preserve">
</t>
    </r>
    <r>
      <t>- корректировка организационной и штатной численности медицинских работников с учетом региональных особенностей (коэффициент геолокации);</t>
    </r>
    <r>
      <t xml:space="preserve">
</t>
    </r>
    <r>
      <t>- согласование с Минздравом России организационной и штатной численности медицинских работников и коэффициент геолокации;</t>
    </r>
    <r>
      <t xml:space="preserve">
</t>
    </r>
    <r>
      <t>- принятие нормативного правового акта, определяющего организационную и штатную численность медицинских работников в учреждениях здравоохранения;</t>
    </r>
    <r>
      <t xml:space="preserve">
</t>
    </r>
    <r>
      <t>- разработка плана организационно-штатных мероприятий по изменению штатной численности медицинских работников в учреждениях здравоохранения;</t>
    </r>
    <r>
      <t xml:space="preserve">
</t>
    </r>
    <r>
      <t xml:space="preserve"> - проведение организационно-штатных мероприятий.</t>
    </r>
  </si>
  <si>
    <t>таблица 21</t>
  </si>
  <si>
    <r>
      <rPr>
        <rFont val="Times New Roman"/>
        <b val="true"/>
        <color theme="1" tint="0"/>
        <sz val="12"/>
      </rPr>
      <t>Коэффициент совместительства медицинских работников в 2019–2025 годах</t>
    </r>
  </si>
  <si>
    <r>
      <t>«Коэффициент совместительства врачей» (не более)</t>
    </r>
    <r>
      <rPr>
        <rFont val="Symbol"/>
        <color theme="1" tint="0"/>
        <sz val="12"/>
      </rPr>
      <t>*</t>
    </r>
  </si>
  <si>
    <t xml:space="preserve"> динамика к 2019 году, %</t>
  </si>
  <si>
    <t>«Коэффициент совместительства врачей, занятых в первичном звене»  (не более)*</t>
  </si>
  <si>
    <t>«Коэффициент совместительства врачей скорой медицинской помощи»  (не более)*</t>
  </si>
  <si>
    <t>«Коэффициент совместительства врачей ЦРБ (РБ)»  (не более)*</t>
  </si>
  <si>
    <t>«Коэффициент совместительства среднего медицинского персонала» (не более)*</t>
  </si>
  <si>
    <t>«Коэффициент совместительства среднего медицинского персонала, занятого в первичном звене»  (не более)*</t>
  </si>
  <si>
    <t>«Коэффициент совместительства среднего медицинского персонала скорой медицинской помощи»  (не более)*</t>
  </si>
  <si>
    <t>«Коэффициент совместительства среднего медицинского персонала ЦРБ (РБ)»  (не более)*</t>
  </si>
  <si>
    <t>«Коэффициент совместительства младшего медицинского персонала» (не более)*</t>
  </si>
  <si>
    <r>
      <t xml:space="preserve"> </t>
    </r>
    <r>
      <rPr>
        <rFont val="Symbol"/>
        <color theme="1" tint="0"/>
        <sz val="11"/>
      </rPr>
      <t>*</t>
    </r>
    <r>
      <rPr>
        <rFont val="Times New Roman"/>
        <color theme="1" tint="0"/>
        <sz val="11"/>
      </rPr>
      <t xml:space="preserve"> Рассчитывается как число занятых ставок, деленное на число работников</t>
    </r>
  </si>
  <si>
    <t>таблица 22</t>
  </si>
  <si>
    <r>
      <rPr>
        <rFont val="Times New Roman"/>
        <b val="true"/>
        <color rgb="000000" tint="0"/>
        <sz val="12"/>
      </rPr>
      <t>Укомплектованность медицинских организаций ____________ медицинскими работниками в 2019–2025 годах</t>
    </r>
  </si>
  <si>
    <t>Динамика значений показателя по годам врачи</t>
  </si>
  <si>
    <t>динамика к 2019 году, % врачи</t>
  </si>
  <si>
    <t>Число вакантных ставок</t>
  </si>
  <si>
    <r>
      <t>Укомплектованность (не менее)</t>
    </r>
    <r>
      <rPr>
        <rFont val="Symbol"/>
        <color theme="1" tint="0"/>
        <sz val="12"/>
      </rPr>
      <t>*</t>
    </r>
    <r>
      <rPr>
        <rFont val="Times New Roman"/>
        <color theme="1" tint="0"/>
        <sz val="12"/>
      </rPr>
      <t>,% врачи</t>
    </r>
  </si>
  <si>
    <t>динамика к 2019 году, % средний медицинский персонал</t>
  </si>
  <si>
    <r>
      <t>Укомплектованность (не менее)</t>
    </r>
    <r>
      <rPr>
        <rFont val="Symbol"/>
        <color theme="1" tint="0"/>
        <sz val="12"/>
      </rPr>
      <t>*</t>
    </r>
    <r>
      <rPr>
        <rFont val="Times New Roman"/>
        <color theme="1" tint="0"/>
        <sz val="12"/>
      </rPr>
      <t>,% средний медицинский персонал</t>
    </r>
  </si>
  <si>
    <t>динамика к 2019 году, % младший медицинский персонал</t>
  </si>
  <si>
    <t>Число вакантных ставок младший медицинский персонал</t>
  </si>
  <si>
    <t>Укомплектованность (не менее)*,% младший медицинский персонал</t>
  </si>
  <si>
    <t>Укомплектованность (не менее)*,% врачи</t>
  </si>
  <si>
    <t>Укомплектованность (не менее)*,% средний медицинский персонал</t>
  </si>
  <si>
    <r>
      <t xml:space="preserve"> </t>
    </r>
    <r>
      <rPr>
        <rFont val="Symbol"/>
        <color theme="1" tint="0"/>
        <sz val="11"/>
      </rPr>
      <t>*</t>
    </r>
    <r>
      <rPr>
        <rFont val="Times New Roman"/>
        <color theme="1" tint="0"/>
        <sz val="11"/>
      </rPr>
      <t xml:space="preserve"> Рассчитывается как число занятых ставок на число вакантных ставок</t>
    </r>
  </si>
  <si>
    <t>таблица 23</t>
  </si>
  <si>
    <r>
      <rPr>
        <rFont val="Times New Roman"/>
        <b val="true"/>
        <color rgb="000000" tint="0"/>
        <sz val="12"/>
      </rPr>
      <t>Доля окладов в структуре заработной платы медицинских работников в 2019–2025 годах</t>
    </r>
  </si>
  <si>
    <t>Доля окладов в структуре заработной платы врачей*,%</t>
  </si>
  <si>
    <t>Доля окладов в структуре заработной платы среднего медицинского персонала*,%</t>
  </si>
  <si>
    <t>Доля окладов в структуре заработной платы младшего медицинского персонала*,%</t>
  </si>
  <si>
    <t>Доля окладов в структуре заработной платы врачей, занятых в первичном звене*,%</t>
  </si>
  <si>
    <t>Доля окладов в структуре заработной платы среднего медицинского персонала,  занятого в первичном звене*,%</t>
  </si>
  <si>
    <t>Доля окладов в структуре заработной платы врачей скорой медицинской помощи*,%</t>
  </si>
  <si>
    <t>Доля окладов в структуре заработной платы среднего медицинского персонала скорой медицинской помощи*,%</t>
  </si>
  <si>
    <t>Доля окладов в структуре заработной платы врачей ЦРБ (РБ)*,%</t>
  </si>
  <si>
    <t>Доля окладов в структуре заработной платы врачей среднего медицинского персонала ЦРБ (РБ)*,%</t>
  </si>
  <si>
    <t>Мероприятия, направленные на достижение целевых индикаторов:</t>
  </si>
  <si>
    <r>
      <t xml:space="preserve"> - ежегодное с 1 января повышение окладов в соответствии с планируемым повышением заработной платы медицинских работников;</t>
    </r>
    <r>
      <t xml:space="preserve">
</t>
    </r>
    <r>
      <t>- дополнительное повышение окладов за счет перераспределения финансовых средств фонда оплаты труда;</t>
    </r>
    <r>
      <t xml:space="preserve">
</t>
    </r>
    <r>
      <t>- централизованное регулирование субъектом Российской Федерации размеров окладов медицинских работников в соответствии с рекомендациями Минздрава России</t>
    </r>
    <r>
      <t xml:space="preserve">
</t>
    </r>
  </si>
  <si>
    <t>* Без учета выплат по районному регулированию оплаты труда</t>
  </si>
  <si>
    <t>таблица 24</t>
  </si>
  <si>
    <r>
      <rPr>
        <rFont val="Times New Roman"/>
        <b val="true"/>
        <color rgb="000000" tint="0"/>
        <sz val="12"/>
      </rPr>
      <t xml:space="preserve">Доля отраслевых выплат компенсационного характера в структуре заработной платы </t>
    </r>
    <r>
      <t xml:space="preserve">
</t>
    </r>
    <r>
      <rPr>
        <rFont val="Times New Roman"/>
        <b val="true"/>
        <color rgb="000000" tint="0"/>
        <sz val="12"/>
      </rPr>
      <t>медицинских работников в 2019–2025 годах</t>
    </r>
    <r>
      <t xml:space="preserve">
</t>
    </r>
  </si>
  <si>
    <t>Доля отраслевых выплат компенсационного характера в структуре заработной платы врачей</t>
  </si>
  <si>
    <t>Доля отраслевых выплат компенсационного характера в структуре заработной платы среднего медицинского персонала</t>
  </si>
  <si>
    <t>Доля отраслевых выплат компенсационного характера в структуре заработной платы младшего медицинского персонала</t>
  </si>
  <si>
    <t>Доля отраслевых выплат компенсационного характера в структуре заработной платы  врачей, занятых в первичном звене</t>
  </si>
  <si>
    <t>Доля отраслевых выплат компенсационного характера в структуре заработной платы  среднего медицинского персонала,  занятого в первичном звене</t>
  </si>
  <si>
    <t>Доля отраслевых выплат компенсационного характера в структуре заработной платы врачей скорой медицинской помощи</t>
  </si>
  <si>
    <t>Доля отраслевых выплат компенсационного характера в структуре заработной платы среднего медицинского персонала скорой медицинской помощи</t>
  </si>
  <si>
    <t>Доля отраслевых выплат компенсационного характера в структуре заработной платы врачей ЦРБ (РБ)</t>
  </si>
  <si>
    <t>Доля отраслевых выплат компенсационного характера в структуре заработной платы среднего медицинского персонала ЦРБ (РБ)</t>
  </si>
  <si>
    <t>таблица 25</t>
  </si>
  <si>
    <r>
      <rPr>
        <rFont val="Times New Roman"/>
        <b val="true"/>
        <color theme="1" tint="0"/>
        <sz val="12"/>
      </rPr>
      <t xml:space="preserve">Доля отраслевых выплат стимулирующего характера в структуре заработной платы </t>
    </r>
    <r>
      <t xml:space="preserve">
</t>
    </r>
    <r>
      <rPr>
        <rFont val="Times New Roman"/>
        <b val="true"/>
        <color theme="1" tint="0"/>
        <sz val="12"/>
      </rPr>
      <t>медицинских работников в 2019–2025 годах</t>
    </r>
    <r>
      <t xml:space="preserve">
</t>
    </r>
  </si>
  <si>
    <t>Расходы на выплаты стимулирующего характера в структуре заработной платы врачей</t>
  </si>
  <si>
    <t>Расходы на выплаты стимулирующего характера в структуре заработной платы среднего медицинского персонала</t>
  </si>
  <si>
    <t>Расходы на выплаты стимулирующего характера в структуре заработной платы младшего медицинского персонала</t>
  </si>
  <si>
    <t>Расходы на выплаты стимулирующего характера в структуре заработной платы  врачей, занятых в первичном звене</t>
  </si>
  <si>
    <t>Расходы на выплаты стимулирующего характера в структуре заработной платы  среднего медицинского персонала,  занятого в первичном звене</t>
  </si>
  <si>
    <t>Расходы на выплаты стимулирующего характера в структуре заработной платы врачей скорой медицинской помощи</t>
  </si>
  <si>
    <t>Расходы на выплаты стимулирующего характера в структуре заработной платы среднего медицинского персонала скорой медицинской помощи</t>
  </si>
  <si>
    <t>Расходы на выплаты стимулирующего характера в структуре заработной платы врачей ЦРБ (РБ)</t>
  </si>
  <si>
    <t>Расходы на выплаты стимулирующего характера в структуре заработной платы среднего медицинского персонала ЦРБ (РБ)</t>
  </si>
  <si>
    <t>таблица 26</t>
  </si>
  <si>
    <r>
      <rPr>
        <rFont val="Times New Roman"/>
        <b val="true"/>
        <color theme="1" tint="0"/>
        <sz val="12"/>
      </rPr>
      <t>Динамика количества штатных должностей и физических лиц в медицинских организациях Камчатского края в 2020–2025 годах</t>
    </r>
    <r>
      <t xml:space="preserve">
</t>
    </r>
  </si>
  <si>
    <t>Количество штатных должностей на 2020 год, ед.</t>
  </si>
  <si>
    <t>Количество физических лиц на 2020, человек</t>
  </si>
  <si>
    <t>Количество штатных должностей на 2021 год, ед.</t>
  </si>
  <si>
    <t>Количество физических лиц на 2021, человек</t>
  </si>
  <si>
    <t>Количество штатных должностей на 2022 год, ед.</t>
  </si>
  <si>
    <t>Количество физических лиц на 2022, человек</t>
  </si>
  <si>
    <t>Количество штатных должностей на 2023 год, ед.</t>
  </si>
  <si>
    <t>Количество физических лиц на 2023, человек</t>
  </si>
  <si>
    <t>Количество штатных должностей на 2024 год, ед.</t>
  </si>
  <si>
    <t>Количество физических лиц на 2024, человек</t>
  </si>
  <si>
    <t>Количество штатных должностей на 2025 год, ед.</t>
  </si>
  <si>
    <t>Количество физических лиц на 2025, человек</t>
  </si>
  <si>
    <t>Итоговое отклонение от штатного расписания 2019 года</t>
  </si>
  <si>
    <t>Итоговое отклонение от физических лиц в 2019 году</t>
  </si>
  <si>
    <t>Обоснование изменения штатаного расписания</t>
  </si>
  <si>
    <t>1.Государственное бюджетное учреждение здравоохранения Камчатского края «Елизовская районная больница»</t>
  </si>
  <si>
    <t>Вид модернизации – В Елизовском муниципальном районе ФП п. Березняки будет реорганизован в ФАП.</t>
  </si>
  <si>
    <t>+1</t>
  </si>
  <si>
    <t>Реорганизация ФП в ФАП</t>
  </si>
  <si>
    <t>2. Государственное бюджетное учреждение здравоохранения Камчатского края «Елизовская районная больница»</t>
  </si>
  <si>
    <t>Вид модернизации – В Елизовском муниципальном районе ФП п. Новый будет реорганизован в ФАП.</t>
  </si>
  <si>
    <t>3. Государственное бюджетное учреждение здравоохранения Камчатского края «Елизовская районная больница»</t>
  </si>
  <si>
    <t>Вид модернизации – В Елизовском муниципальном районе ФП п. Термальный будет реорганизован в ФАП.</t>
  </si>
  <si>
    <t>4. ГБУЗ КК «Соболевская районная больница»</t>
  </si>
  <si>
    <t>Вид модернизации – В Соболевском муниципальном районе взамен существющего здания врачебной амбулатории будет строится Офис врача общей практики в п. Крутогоровский</t>
  </si>
  <si>
    <t xml:space="preserve">Реорганизация амбулатории в ОВОП </t>
  </si>
  <si>
    <t>*Таблицу необходимо заполнить в предложенной цветовой гамме, отразив все сокращаемые ставки в рамках штатного расписания модернизируемого объекта, и все вновь появившиеся ставки в новом штатном расписании в рамках модернизации.</t>
  </si>
  <si>
    <t>Дополнительно необходимо указать вид модернизации, тип организации до и после модернизации, численность обслуживаемого населения (с указанием населения женского пола и детского населения).</t>
  </si>
  <si>
    <t>таблица 27</t>
  </si>
  <si>
    <t>Источники и сроки привлечения врачей медицинской организацией в 2020-2025 годах</t>
  </si>
  <si>
    <t>Наименование медицинской организации</t>
  </si>
  <si>
    <t>Наименование структурного подразделения</t>
  </si>
  <si>
    <t>Должность, на которую необходимо привлечь медицинского работника*</t>
  </si>
  <si>
    <t>Срок, до которого необходимо привлечь медицинского работника (в соответствии с датой завершения модернизации медицинской организации)</t>
  </si>
  <si>
    <t xml:space="preserve">Источник привлечения медицинского работника (в случае трудоустройства после обучения указывается вид подготовки и сроки завершения подготовки) </t>
  </si>
  <si>
    <t>Плановый срок трудоустройства специалиста</t>
  </si>
  <si>
    <t>Совместительство (внутреннее/внешнее), основная должность (в случае внешнего совместительства указывается организация по основной должности)</t>
  </si>
  <si>
    <t>Коэффициент совмещения</t>
  </si>
  <si>
    <t>Ответственный от РОИВ за реализацию мероприятия(в должности не ниже заместителя руководителя РОИВ)</t>
  </si>
  <si>
    <t>ГБУЗ КК «Соболевская районная больница»</t>
  </si>
  <si>
    <t>ОВОП п. Крутогоровский</t>
  </si>
  <si>
    <t>Врач общей практики (семейный врач)</t>
  </si>
  <si>
    <t>2022 год</t>
  </si>
  <si>
    <t xml:space="preserve">Врач общей практики (семейный врач) 1-Специалист, из другого региона будет привлечен по программе «Земский доктор» до 31.12.2022г. За счет средств межбюджетных трансфертов на софинансирование оплаты труда вновь принимаемых медицинских работников первичного звена </t>
  </si>
  <si>
    <t>основная должность</t>
  </si>
  <si>
    <t>Заместитель Министра - начальник отдела правового и кадрового обеспечения Анькин А.А.</t>
  </si>
  <si>
    <t>* В соответствии с Приказом Минздрава России от 20.12.2012 N 1183н (ред. от 01.08.2014) Об утверждении номенклатуры должностей медицинских работников и фармацевтических работников</t>
  </si>
  <si>
    <t>таблица 28</t>
  </si>
  <si>
    <t>Источники и сроки привлечения среднего медицинского персонала медицинской организацией в 2020-2025 годах</t>
  </si>
  <si>
    <t>ГБУЗ КК «Елизовская районная больница»</t>
  </si>
  <si>
    <t>ФАП п. Березняки</t>
  </si>
  <si>
    <t>Акушерка</t>
  </si>
  <si>
    <t>Специалист будет привлечен с ГБУЗ КК «Елизовская районная больница».</t>
  </si>
  <si>
    <t>ФАП п. Новый</t>
  </si>
  <si>
    <t xml:space="preserve">Медицинская сестра врача общей практики (семейного врача) </t>
  </si>
  <si>
    <t xml:space="preserve">Специалист будет переведен с Врачебной амбулатории п.Крутогоровский в ОВОП п. Крутогоровский. </t>
  </si>
  <si>
    <r>
      <rPr>
        <rFont val="Times New Roman"/>
        <color theme="1" tint="0"/>
        <sz val="12"/>
      </rPr>
      <t>Заместитель Министра - начальник отдела правового и кадрового обеспечения Анькин А.А.</t>
    </r>
  </si>
  <si>
    <t>Лаборант</t>
  </si>
  <si>
    <t xml:space="preserve">Специалист будет привлечен с ГБУЗ КК «Соболевская районная больница». </t>
  </si>
  <si>
    <t>ФАП п. Термальный</t>
  </si>
  <si>
    <t>Заместитель Министра - начальник отдела правового и кадрового обеспечения Будников С.В.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</si>
</sst>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#,##0.00" formatCode="#,##0.00" numFmtId="1002"/>
    <numFmt co:extendedFormatCode="#,##0" formatCode="#,##0" numFmtId="1003"/>
    <numFmt co:extendedFormatCode="0.00" formatCode="0.00" numFmtId="1004"/>
    <numFmt co:extendedFormatCode="0%" formatCode="0%" numFmtId="1005"/>
    <numFmt co:extendedFormatCode="0.0%" formatCode="0.0%" numFmtId="1006"/>
    <numFmt co:extendedFormatCode="0" formatCode="0" numFmtId="1007"/>
    <numFmt co:extendedFormatCode="0.0" formatCode="0.0" numFmtId="1008"/>
  </numFmts>
  <fonts count="12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2"/>
    </font>
    <font>
      <name val="Times New Roman"/>
      <color theme="1" tint="0"/>
      <sz val="11"/>
    </font>
    <font>
      <name val="Times New Roman"/>
      <b val="true"/>
      <color theme="1" tint="0"/>
      <sz val="12"/>
    </font>
    <font>
      <name val="Times New Roman"/>
      <b val="true"/>
      <color theme="1" tint="0"/>
      <sz val="11"/>
    </font>
    <font>
      <name val="Times New Roman"/>
      <color rgb="000000" tint="0"/>
      <sz val="12"/>
    </font>
    <font>
      <name val="Times New Roman"/>
      <i val="true"/>
      <color theme="1" tint="0"/>
      <sz val="11"/>
    </font>
    <font>
      <name val="Times New Roman"/>
      <i val="true"/>
      <color theme="1" tint="0"/>
      <sz val="12"/>
    </font>
    <font>
      <color rgb="9C6500" tint="0"/>
      <sz val="11"/>
      <scheme val="minor"/>
    </font>
    <font>
      <name val="Times New Roman"/>
      <color theme="1" tint="0"/>
      <sz val="14"/>
    </font>
    <font>
      <name val="Times New Roman"/>
      <b val="true"/>
      <color rgb="000000" tint="0"/>
      <sz val="12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15">
    <border>
      <left style="none"/>
      <right style="none"/>
      <top style="none"/>
      <bottom style="none"/>
      <diagonal style="none"/>
    </border>
    <border diagonalDown="true" diagonalUp="true"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  <diagonal style="none">
        <color rgb="000000" tint="0"/>
      </diagonal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top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39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horizontal="right" wrapText="true"/>
    </xf>
    <xf applyAlignment="true" applyFont="true" applyNumberFormat="true" borderId="0" fillId="0" fontId="4" numFmtId="1000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/>
    </xf>
    <xf applyAlignment="true" applyBorder="true" applyFont="true" applyNumberFormat="true" borderId="2" fillId="0" fontId="2" numFmtId="1000" quotePrefix="false">
      <alignment horizontal="left" vertical="top"/>
    </xf>
    <xf applyAlignment="true" applyBorder="true" applyFont="true" applyNumberFormat="true" borderId="2" fillId="0" fontId="2" numFmtId="1000" quotePrefix="false">
      <alignment horizontal="justify" vertical="top" wrapText="true"/>
    </xf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right"/>
    </xf>
    <xf applyAlignment="true" applyBorder="true" applyFont="true" applyNumberFormat="true" borderId="1" fillId="0" fontId="2" numFmtId="1000" quotePrefix="false">
      <alignment horizontal="justify" vertical="top" wrapText="true"/>
    </xf>
    <xf applyAlignment="true" applyBorder="true" applyFont="true" applyNumberFormat="true" borderId="1" fillId="0" fontId="2" numFmtId="1000" quotePrefix="false">
      <alignment horizontal="center" vertical="top" wrapText="true"/>
    </xf>
    <xf applyAlignment="true" applyBorder="true" applyFont="true" applyNumberFormat="true" borderId="2" fillId="0" fontId="2" numFmtId="1000" quotePrefix="false">
      <alignment horizontal="center" vertical="top" wrapText="true"/>
    </xf>
    <xf applyAlignment="true" applyBorder="true" applyFont="true" applyNumberFormat="true" borderId="2" fillId="0" fontId="2" numFmtId="16" quotePrefix="false">
      <alignment horizontal="justify" vertical="top" wrapText="true"/>
    </xf>
    <xf applyAlignment="true" applyFont="true" applyNumberFormat="true" borderId="0" fillId="0" fontId="5" numFmtId="1000" quotePrefix="false">
      <alignment vertical="center"/>
    </xf>
    <xf applyAlignment="true" applyBorder="true" applyFont="true" applyNumberFormat="true" borderId="1" fillId="0" fontId="6" numFmtId="1000" quotePrefix="false">
      <alignment horizontal="center" wrapText="true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ont="true" applyNumberFormat="true" borderId="2" fillId="0" fontId="6" numFmtId="1000" quotePrefix="false">
      <alignment horizontal="center" wrapText="true"/>
    </xf>
    <xf applyAlignment="true" applyBorder="true" applyFont="true" applyNumberFormat="true" borderId="2" fillId="0" fontId="6" numFmtId="1000" quotePrefix="false">
      <alignment horizontal="center" vertical="center" wrapText="true"/>
    </xf>
    <xf applyAlignment="true" applyBorder="true" applyFont="true" applyNumberFormat="true" borderId="2" fillId="0" fontId="6" numFmtId="1000" quotePrefix="false">
      <alignment horizontal="left" vertical="top" wrapText="true"/>
    </xf>
    <xf applyAlignment="true" applyBorder="true" applyFont="true" applyNumberFormat="true" borderId="2" fillId="0" fontId="6" numFmtId="16" quotePrefix="false">
      <alignment horizontal="left" vertical="top" wrapText="true"/>
    </xf>
    <xf applyAlignment="true" applyBorder="true" applyFont="true" applyNumberFormat="true" borderId="2" fillId="0" fontId="6" numFmtId="1000" quotePrefix="false">
      <alignment vertical="top" wrapText="true"/>
    </xf>
    <xf applyAlignment="true" applyFont="true" applyNumberFormat="true" borderId="0" fillId="0" fontId="2" numFmtId="1001" quotePrefix="false">
      <alignment horizontal="left" vertical="center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Border="true" applyFont="true" applyNumberFormat="true" borderId="2" fillId="0" fontId="2" numFmtId="1002" quotePrefix="false">
      <alignment horizontal="center" vertical="center" wrapText="true"/>
    </xf>
    <xf applyAlignment="true" applyBorder="true" applyFont="true" applyNumberFormat="true" borderId="2" fillId="0" fontId="2" numFmtId="1002" quotePrefix="false">
      <alignment vertical="center" wrapText="true"/>
    </xf>
    <xf applyAlignment="true" applyFont="true" applyNumberFormat="true" borderId="0" fillId="0" fontId="1" numFmtId="1000" quotePrefix="false">
      <alignment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ont="true" applyNumberFormat="true" borderId="2" fillId="0" fontId="2" numFmtId="1000" quotePrefix="false">
      <alignment horizontal="left" vertical="center" wrapText="true"/>
    </xf>
    <xf applyAlignment="true" applyFont="true" applyNumberFormat="true" borderId="0" fillId="0" fontId="3" numFmtId="1000" quotePrefix="false">
      <alignment wrapText="true"/>
    </xf>
    <xf applyAlignment="true" applyBorder="true" applyFont="true" applyNumberFormat="true" borderId="3" fillId="0" fontId="4" numFmtId="1000" quotePrefix="false">
      <alignment horizontal="center" vertical="center"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7" numFmtId="1000" quotePrefix="false">
      <alignment horizontal="left" wrapText="true"/>
    </xf>
    <xf applyAlignment="true" applyBorder="true" applyFont="true" applyNumberFormat="true" borderId="2" fillId="0" fontId="2" numFmtId="1001" quotePrefix="false">
      <alignment horizontal="left" vertical="center" wrapText="true"/>
    </xf>
    <xf applyAlignment="true" applyBorder="true" applyFont="true" applyNumberFormat="true" borderId="2" fillId="0" fontId="2" numFmtId="1003" quotePrefix="false">
      <alignment horizontal="center" vertical="center" wrapText="true"/>
    </xf>
    <xf applyAlignment="true" applyBorder="true" applyFont="true" applyNumberFormat="true" borderId="4" fillId="0" fontId="2" numFmtId="1001" quotePrefix="false">
      <alignment horizontal="left" vertical="center" wrapText="true"/>
    </xf>
    <xf applyAlignment="true" applyBorder="true" applyFill="true" applyFont="true" applyNumberFormat="true" borderId="2" fillId="2" fontId="2" numFmtId="1003" quotePrefix="false">
      <alignment horizontal="center" vertical="top" wrapText="true"/>
    </xf>
    <xf applyAlignment="true" applyBorder="true" applyFill="true" applyFont="true" applyNumberFormat="true" borderId="4" fillId="2" fontId="2" numFmtId="1003" quotePrefix="false">
      <alignment horizontal="center" vertical="top"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justify" vertical="top" wrapText="true"/>
    </xf>
    <xf applyAlignment="true" applyFont="true" applyNumberFormat="true" borderId="0" fillId="0" fontId="2" numFmtId="1002" quotePrefix="false">
      <alignment horizontal="center" vertical="top" wrapText="true"/>
    </xf>
    <xf applyAlignment="true" applyFont="true" applyNumberFormat="true" borderId="0" fillId="0" fontId="8" numFmtId="1000" quotePrefix="false">
      <alignment horizontal="left" vertical="top" wrapText="true"/>
    </xf>
    <xf applyAlignment="true" applyBorder="true" applyFont="true" applyNumberFormat="true" borderId="2" fillId="0" fontId="2" numFmtId="1000" quotePrefix="false">
      <alignment horizontal="left" vertical="top" wrapText="true"/>
    </xf>
    <xf applyAlignment="true" applyBorder="true" applyFont="true" applyNumberFormat="true" borderId="4" fillId="0" fontId="9" numFmtId="1003" quotePrefix="false">
      <alignment horizontal="center" vertical="top" wrapText="true"/>
    </xf>
    <xf applyAlignment="true" applyBorder="true" applyFill="true" applyFont="true" applyNumberFormat="true" borderId="2" fillId="2" fontId="2" numFmtId="1004" quotePrefix="false">
      <alignment horizontal="center" vertical="top" wrapText="true"/>
    </xf>
    <xf applyAlignment="true" applyBorder="true" applyFill="true" applyFont="true" applyNumberFormat="true" borderId="4" fillId="2" fontId="2" numFmtId="1004" quotePrefix="false">
      <alignment horizontal="center" vertical="top" wrapText="true"/>
    </xf>
    <xf applyAlignment="true" applyBorder="true" applyFill="true" applyFont="true" applyNumberFormat="true" borderId="4" fillId="2" fontId="3" numFmtId="1004" quotePrefix="false">
      <alignment horizontal="center" vertical="top"/>
    </xf>
    <xf applyAlignment="true" applyBorder="true" applyFill="true" applyFont="true" applyNumberFormat="true" borderId="2" fillId="2" fontId="2" numFmtId="1004" quotePrefix="false">
      <alignment horizontal="center" vertical="top"/>
    </xf>
    <xf applyAlignment="true" applyBorder="true" applyFont="true" applyNumberFormat="true" borderId="5" fillId="0" fontId="2" numFmtId="1000" quotePrefix="false">
      <alignment horizontal="center" vertical="center" wrapText="true"/>
    </xf>
    <xf applyAlignment="true" applyBorder="true" applyFont="true" applyNumberFormat="true" borderId="6" fillId="0" fontId="2" numFmtId="1000" quotePrefix="false">
      <alignment horizontal="center" vertical="center" wrapText="true"/>
    </xf>
    <xf applyAlignment="true" applyBorder="true" applyFont="true" applyNumberFormat="true" borderId="7" fillId="0" fontId="2" numFmtId="1000" quotePrefix="false">
      <alignment horizontal="center" vertical="center" wrapText="true"/>
    </xf>
    <xf applyAlignment="true" applyBorder="true" applyFont="true" applyNumberFormat="true" borderId="8" fillId="0" fontId="2" numFmtId="1000" quotePrefix="false">
      <alignment horizontal="center" vertical="center" wrapText="true"/>
    </xf>
    <xf applyAlignment="true" applyBorder="true" applyFont="true" applyNumberFormat="true" borderId="9" fillId="0" fontId="2" numFmtId="1000" quotePrefix="false">
      <alignment horizontal="center" vertical="center" wrapText="true"/>
    </xf>
    <xf applyAlignment="true" applyBorder="true" applyFont="true" applyNumberFormat="true" borderId="10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justify" vertical="center" wrapText="true"/>
    </xf>
    <xf applyAlignment="true" applyBorder="true" applyFont="true" applyNumberFormat="true" borderId="4" fillId="0" fontId="2" numFmtId="1005" quotePrefix="false">
      <alignment horizontal="center" vertical="center" wrapText="true"/>
    </xf>
    <xf applyAlignment="true" applyBorder="true" applyFont="true" applyNumberFormat="true" borderId="2" fillId="0" fontId="2" numFmtId="1006" quotePrefix="false">
      <alignment horizontal="center" vertical="center" wrapText="true"/>
    </xf>
    <xf applyAlignment="true" applyBorder="true" applyFont="true" applyNumberFormat="true" borderId="2" fillId="0" fontId="2" numFmtId="1005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right" vertical="center" wrapText="true"/>
    </xf>
    <xf applyAlignment="true" applyBorder="true" applyFont="true" applyNumberFormat="true" borderId="2" fillId="0" fontId="10" numFmtId="1006" quotePrefix="false">
      <alignment horizontal="center" vertical="center" wrapText="true"/>
    </xf>
    <xf applyAlignment="true" applyFont="true" applyNumberFormat="true" borderId="0" fillId="0" fontId="3" numFmtId="1000" quotePrefix="false">
      <alignment horizontal="left" wrapText="true"/>
    </xf>
    <xf applyAlignment="true" applyBorder="true" applyFont="true" applyNumberFormat="true" borderId="2" fillId="0" fontId="2" numFmtId="1000" quotePrefix="false">
      <alignment horizontal="center" textRotation="90" vertical="center" wrapText="true"/>
    </xf>
    <xf applyAlignment="true" applyBorder="true" applyFont="true" applyNumberFormat="true" borderId="2" fillId="0" fontId="2" numFmtId="1000" quotePrefix="false">
      <alignment vertical="center" wrapText="true"/>
    </xf>
    <xf applyAlignment="true" applyFont="true" applyNumberFormat="true" borderId="0" fillId="0" fontId="3" numFmtId="1000" quotePrefix="false">
      <alignment horizontal="left" vertical="top" wrapText="true"/>
    </xf>
    <xf applyAlignment="true" applyFont="true" applyNumberFormat="true" borderId="0" fillId="0" fontId="7" numFmtId="1000" quotePrefix="false">
      <alignment horizontal="center" vertical="top" wrapText="true"/>
    </xf>
    <xf applyAlignment="true" applyBorder="true" applyFont="true" applyNumberFormat="true" borderId="2" fillId="0" fontId="10" numFmtId="1000" quotePrefix="false">
      <alignment horizontal="center" vertical="center" wrapText="true"/>
    </xf>
    <xf applyAlignment="true" applyBorder="true" applyFont="true" applyNumberFormat="true" borderId="5" fillId="0" fontId="10" numFmtId="1000" quotePrefix="false">
      <alignment horizontal="center" vertical="center" wrapText="true"/>
    </xf>
    <xf applyAlignment="true" applyBorder="true" applyFont="true" applyNumberFormat="true" borderId="6" fillId="0" fontId="10" numFmtId="1000" quotePrefix="false">
      <alignment horizontal="center" vertical="center" wrapText="true"/>
    </xf>
    <xf applyAlignment="true" applyBorder="true" applyFont="true" applyNumberFormat="true" borderId="7" fillId="0" fontId="10" numFmtId="1000" quotePrefix="false">
      <alignment horizontal="center" vertical="center" wrapText="true"/>
    </xf>
    <xf applyAlignment="true" applyBorder="true" applyFont="true" applyNumberFormat="true" borderId="2" fillId="0" fontId="10" numFmtId="1000" quotePrefix="false">
      <alignment horizontal="justify" vertical="center" wrapText="true"/>
    </xf>
    <xf applyAlignment="true" applyBorder="true" applyFont="true" applyNumberFormat="true" borderId="2" fillId="0" fontId="10" numFmtId="1005" quotePrefix="false">
      <alignment horizontal="center" vertical="center" wrapText="true"/>
    </xf>
    <xf applyBorder="true" applyFont="true" applyNumberFormat="true" borderId="2" fillId="0" fontId="10" numFmtId="1000" quotePrefix="false"/>
    <xf applyAlignment="true" applyFont="true" applyNumberFormat="true" borderId="0" fillId="0" fontId="2" numFmtId="1000" quotePrefix="false">
      <alignment vertical="top" wrapText="true"/>
    </xf>
    <xf applyAlignment="true" applyFont="true" applyNumberFormat="true" borderId="0" fillId="0" fontId="7" numFmtId="1000" quotePrefix="false">
      <alignment horizontal="left" vertical="top" wrapText="true"/>
    </xf>
    <xf applyAlignment="true" applyFont="true" applyNumberFormat="true" borderId="0" fillId="0" fontId="8" numFmtId="1000" quotePrefix="false">
      <alignment vertical="top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/>
    </xf>
    <xf applyAlignment="true" applyBorder="true" applyFont="true" applyNumberFormat="true" borderId="2" fillId="0" fontId="4" numFmtId="1000" quotePrefix="false">
      <alignment horizontal="center" vertical="center" wrapText="true"/>
    </xf>
    <xf applyAlignment="true" applyBorder="true" applyFont="true" applyNumberFormat="true" borderId="2" fillId="0" fontId="4" numFmtId="1000" quotePrefix="false">
      <alignment horizontal="center" vertical="center"/>
    </xf>
    <xf applyAlignment="true" applyBorder="true" applyFont="true" applyNumberFormat="true" borderId="5" fillId="0" fontId="4" numFmtId="1000" quotePrefix="false">
      <alignment horizontal="center" vertical="center"/>
    </xf>
    <xf applyAlignment="true" applyBorder="true" applyFont="true" applyNumberFormat="true" borderId="6" fillId="0" fontId="4" numFmtId="1000" quotePrefix="false">
      <alignment horizontal="center" vertical="center"/>
    </xf>
    <xf applyAlignment="true" applyBorder="true" applyFont="true" applyNumberFormat="true" borderId="2" fillId="0" fontId="4" numFmtId="1000" quotePrefix="false">
      <alignment vertical="center" wrapText="true"/>
    </xf>
    <xf applyAlignment="true" applyBorder="true" applyFont="true" applyNumberFormat="true" borderId="2" fillId="0" fontId="6" numFmtId="1007" quotePrefix="false">
      <alignment horizontal="center" vertical="center" wrapText="true"/>
    </xf>
    <xf applyAlignment="true" applyBorder="true" applyFont="true" applyNumberFormat="true" borderId="2" fillId="0" fontId="6" numFmtId="1004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justify" vertical="center" wrapText="true"/>
    </xf>
    <xf applyAlignment="true" applyFont="true" applyNumberFormat="true" borderId="0" fillId="0" fontId="3" numFmtId="1000" quotePrefix="false">
      <alignment horizontal="left" vertical="center" wrapText="true"/>
    </xf>
    <xf applyAlignment="true" applyFont="true" applyNumberFormat="true" borderId="0" fillId="0" fontId="3" numFmtId="1000" quotePrefix="false">
      <alignment vertical="center"/>
    </xf>
    <xf applyAlignment="true" applyBorder="true" applyFont="true" applyNumberFormat="true" borderId="7" fillId="0" fontId="2" numFmtId="1000" quotePrefix="false">
      <alignment horizontal="left" vertical="center" wrapText="true"/>
    </xf>
    <xf applyAlignment="true" applyBorder="true" applyFont="true" applyNumberFormat="true" borderId="2" fillId="0" fontId="2" numFmtId="1000" quotePrefix="false">
      <alignment horizontal="center" vertical="top"/>
    </xf>
    <xf applyAlignment="true" applyBorder="true" applyFont="true" applyNumberFormat="true" borderId="2" fillId="0" fontId="2" numFmtId="1000" quotePrefix="false">
      <alignment vertical="top" wrapText="true"/>
    </xf>
    <xf applyAlignment="true" applyBorder="true" applyFont="true" applyNumberFormat="true" borderId="2" fillId="0" fontId="2" numFmtId="1008" quotePrefix="false">
      <alignment horizontal="center" vertical="top"/>
    </xf>
    <xf applyAlignment="true" applyBorder="true" applyFont="true" applyNumberFormat="true" borderId="2" fillId="0" fontId="2" numFmtId="1007" quotePrefix="false">
      <alignment horizontal="center" vertical="top"/>
    </xf>
    <xf applyAlignment="true" applyFont="true" applyNumberFormat="true" borderId="0" fillId="0" fontId="3" numFmtId="1000" quotePrefix="false">
      <alignment vertical="top" wrapText="true"/>
    </xf>
    <xf applyAlignment="true" applyFont="true" applyNumberFormat="true" borderId="0" fillId="0" fontId="11" numFmtId="1000" quotePrefix="false">
      <alignment horizontal="center" vertical="center"/>
    </xf>
    <xf applyAlignment="true" applyBorder="true" applyFont="true" applyNumberFormat="true" borderId="5" fillId="0" fontId="2" numFmtId="1000" quotePrefix="false">
      <alignment horizontal="center" vertical="center"/>
    </xf>
    <xf applyAlignment="true" applyBorder="true" applyFont="true" applyNumberFormat="true" borderId="6" fillId="0" fontId="2" numFmtId="1000" quotePrefix="false">
      <alignment horizontal="center" vertical="center"/>
    </xf>
    <xf applyAlignment="true" applyBorder="true" applyFont="true" applyNumberFormat="true" borderId="7" fillId="0" fontId="2" numFmtId="1000" quotePrefix="false">
      <alignment horizontal="center" vertical="center"/>
    </xf>
    <xf applyAlignment="true" applyFill="true" applyFont="true" applyNumberFormat="true" borderId="0" fillId="2" fontId="1" numFmtId="1000" quotePrefix="false">
      <alignment vertical="top"/>
    </xf>
    <xf applyAlignment="true" applyBorder="true" applyFill="true" applyFont="true" applyNumberFormat="true" borderId="2" fillId="2" fontId="2" numFmtId="1000" quotePrefix="false">
      <alignment horizontal="center" vertical="top"/>
    </xf>
    <xf applyAlignment="true" applyBorder="true" applyFill="true" applyFont="true" applyNumberFormat="true" borderId="2" fillId="2" fontId="4" numFmtId="1000" quotePrefix="false">
      <alignment vertical="center" wrapText="true"/>
    </xf>
    <xf applyAlignment="true" applyBorder="true" applyFill="true" applyFont="true" applyNumberFormat="true" borderId="2" fillId="2" fontId="2" numFmtId="1007" quotePrefix="false">
      <alignment horizontal="center" vertical="top"/>
    </xf>
    <xf applyAlignment="true" applyBorder="true" applyFill="true" applyFont="true" applyNumberFormat="true" borderId="2" fillId="2" fontId="2" numFmtId="1000" quotePrefix="false">
      <alignment vertical="top" wrapText="true"/>
    </xf>
    <xf applyAlignment="true" applyBorder="true" applyFill="true" applyFont="true" applyNumberFormat="true" borderId="2" fillId="2" fontId="2" numFmtId="1008" quotePrefix="false">
      <alignment horizontal="center" vertical="top"/>
    </xf>
    <xf applyAlignment="true" applyBorder="true" applyFill="true" applyFont="true" applyNumberFormat="true" borderId="2" fillId="2" fontId="2" numFmtId="1005" quotePrefix="false">
      <alignment horizontal="center" vertical="top"/>
    </xf>
    <xf applyFill="true" applyFont="true" applyNumberFormat="true" borderId="0" fillId="2" fontId="1" numFmtId="1000" quotePrefix="false"/>
    <xf applyFill="true" applyFont="true" applyNumberFormat="true" borderId="0" fillId="2" fontId="1" numFmtId="1007" quotePrefix="false"/>
    <xf applyAlignment="true" applyFont="true" applyNumberFormat="true" borderId="0" fillId="0" fontId="11" numFmtId="1000" quotePrefix="false">
      <alignment horizontal="center" vertical="center" wrapText="true"/>
    </xf>
    <xf applyAlignment="true" applyBorder="true" applyFont="true" applyNumberFormat="true" borderId="5" fillId="0" fontId="6" numFmtId="1000" quotePrefix="false">
      <alignment horizontal="center" vertical="center" wrapText="true"/>
    </xf>
    <xf applyAlignment="true" applyBorder="true" applyFont="true" applyNumberFormat="true" borderId="6" fillId="0" fontId="6" numFmtId="1000" quotePrefix="false">
      <alignment horizontal="center" vertical="center" wrapText="true"/>
    </xf>
    <xf applyAlignment="true" applyBorder="true" applyFont="true" applyNumberFormat="true" borderId="7" fillId="0" fontId="6" numFmtId="1000" quotePrefix="false">
      <alignment horizontal="center" vertical="center" wrapText="true"/>
    </xf>
    <xf applyBorder="true" applyFont="true" applyNumberFormat="true" borderId="2" fillId="0" fontId="2" numFmtId="1000" quotePrefix="false"/>
    <xf applyAlignment="true" applyBorder="true" applyFill="true" applyFont="true" applyNumberFormat="true" borderId="2" fillId="2" fontId="6" numFmtId="1005" quotePrefix="false">
      <alignment horizontal="center" vertical="center" wrapText="true"/>
    </xf>
    <xf applyAlignment="true" applyBorder="true" applyFont="true" applyNumberFormat="true" borderId="2" fillId="0" fontId="6" numFmtId="1005" quotePrefix="false">
      <alignment horizontal="center" vertical="center" wrapText="true"/>
    </xf>
    <xf applyAlignment="true" applyBorder="true" applyFont="true" applyNumberFormat="true" borderId="11" fillId="0" fontId="6" numFmtId="1005" quotePrefix="false">
      <alignment horizontal="center" vertical="center" wrapText="true"/>
    </xf>
    <xf applyAlignment="true" applyFont="true" applyNumberFormat="true" borderId="0" fillId="0" fontId="3" numFmtId="1001" quotePrefix="false">
      <alignment wrapText="true"/>
    </xf>
    <xf applyAlignment="true" applyFont="true" applyNumberFormat="true" borderId="0" fillId="0" fontId="3" numFmtId="1000" quotePrefix="false">
      <alignment horizontal="left" vertical="top"/>
    </xf>
    <xf applyBorder="true" applyFill="true" applyFont="true" applyNumberFormat="true" borderId="2" fillId="2" fontId="2" numFmtId="1005" quotePrefix="false"/>
    <xf applyAlignment="true" applyBorder="true" applyFont="true" applyNumberFormat="true" borderId="2" fillId="0" fontId="6" numFmtId="1006" quotePrefix="false">
      <alignment horizontal="center" vertical="center" wrapText="true"/>
    </xf>
    <xf applyAlignment="true" applyBorder="true" applyFont="true" applyNumberFormat="true" borderId="2" fillId="0" fontId="6" numFmtId="1000" quotePrefix="false">
      <alignment horizontal="justify" vertical="center" wrapText="true"/>
    </xf>
    <xf applyFont="true" applyNumberFormat="true" borderId="0" fillId="0" fontId="1" numFmtId="1005" quotePrefix="false"/>
    <xf applyAlignment="true" applyBorder="true" applyFont="true" applyNumberFormat="true" borderId="12" fillId="0" fontId="4" numFmtId="1000" quotePrefix="false">
      <alignment horizontal="center"/>
    </xf>
    <xf applyAlignment="true" applyBorder="true" applyFont="true" applyNumberFormat="true" borderId="13" fillId="0" fontId="4" numFmtId="1000" quotePrefix="false">
      <alignment horizontal="center"/>
    </xf>
    <xf applyAlignment="true" applyBorder="true" applyFont="true" applyNumberFormat="true" borderId="14" fillId="0" fontId="4" numFmtId="1000" quotePrefix="false">
      <alignment horizontal="center"/>
    </xf>
    <xf applyAlignment="true" applyBorder="true" applyFont="true" applyNumberFormat="true" borderId="2" fillId="0" fontId="11" numFmtId="1000" quotePrefix="false">
      <alignment horizontal="center" vertical="center" wrapText="true"/>
    </xf>
    <xf applyAlignment="true" applyBorder="true" applyFont="true" applyNumberFormat="true" borderId="5" fillId="0" fontId="11" numFmtId="1000" quotePrefix="false">
      <alignment horizontal="center" vertical="center" wrapText="true"/>
    </xf>
    <xf applyAlignment="true" applyBorder="true" applyFont="true" applyNumberFormat="true" borderId="6" fillId="0" fontId="11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vertical="center"/>
    </xf>
    <xf applyAlignment="true" applyBorder="true" applyFont="true" applyNumberFormat="true" borderId="2" fillId="0" fontId="2" numFmtId="1001" quotePrefix="false">
      <alignment horizontal="center" vertical="center"/>
    </xf>
    <xf applyAlignment="true" applyBorder="true" applyFont="true" applyNumberFormat="true" borderId="2" fillId="0" fontId="6" numFmtId="1000" quotePrefix="false">
      <alignment vertical="center"/>
    </xf>
    <xf applyAlignment="true" applyBorder="true" applyFont="true" applyNumberFormat="true" borderId="2" fillId="0" fontId="6" numFmtId="1000" quotePrefix="false">
      <alignment horizontal="center" vertical="center"/>
    </xf>
    <xf applyAlignment="true" applyBorder="true" applyFont="true" applyNumberFormat="true" borderId="12" fillId="0" fontId="4" numFmtId="1000" quotePrefix="false">
      <alignment horizontal="center" vertical="center"/>
    </xf>
    <xf applyAlignment="true" applyBorder="true" applyFont="true" applyNumberFormat="true" borderId="13" fillId="0" fontId="4" numFmtId="1000" quotePrefix="false">
      <alignment horizontal="center" vertical="center"/>
    </xf>
    <xf applyAlignment="true" applyBorder="true" applyFont="true" applyNumberFormat="true" borderId="14" fillId="0" fontId="4" numFmtId="1000" quotePrefix="false">
      <alignment horizontal="center" vertical="center"/>
    </xf>
    <xf applyAlignment="true" applyFont="true" applyNumberFormat="true" borderId="0" fillId="0" fontId="3" numFmtId="1000" quotePrefix="false">
      <alignment horizontal="center"/>
    </xf>
    <xf applyAlignment="true" applyBorder="true" applyFont="true" applyNumberFormat="true" borderId="8" fillId="0" fontId="2" numFmtId="1000" quotePrefix="false">
      <alignment horizontal="left" vertical="center" wrapText="true"/>
    </xf>
    <xf applyAlignment="true" applyBorder="true" applyFont="true" applyNumberFormat="true" borderId="8" fillId="0" fontId="2" numFmtId="1000" quotePrefix="false">
      <alignment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29" Target="sharedStrings.xml" Type="http://schemas.openxmlformats.org/officeDocument/2006/relationships/sharedStrings"/>
  <Relationship Id="rId28" Target="worksheets/sheet28.xml" Type="http://schemas.openxmlformats.org/officeDocument/2006/relationships/worksheet"/>
  <Relationship Id="rId27" Target="worksheets/sheet27.xml" Type="http://schemas.openxmlformats.org/officeDocument/2006/relationships/worksheet"/>
  <Relationship Id="rId23" Target="worksheets/sheet23.xml" Type="http://schemas.openxmlformats.org/officeDocument/2006/relationships/worksheet"/>
  <Relationship Id="rId22" Target="worksheets/sheet22.xml" Type="http://schemas.openxmlformats.org/officeDocument/2006/relationships/worksheet"/>
  <Relationship Id="rId25" Target="worksheets/sheet25.xml" Type="http://schemas.openxmlformats.org/officeDocument/2006/relationships/worksheet"/>
  <Relationship Id="rId21" Target="worksheets/sheet21.xml" Type="http://schemas.openxmlformats.org/officeDocument/2006/relationships/worksheet"/>
  <Relationship Id="rId13" Target="worksheets/sheet13.xml" Type="http://schemas.openxmlformats.org/officeDocument/2006/relationships/worksheet"/>
  <Relationship Id="rId24" Target="worksheets/sheet24.xml" Type="http://schemas.openxmlformats.org/officeDocument/2006/relationships/worksheet"/>
  <Relationship Id="rId11" Target="worksheets/sheet11.xml" Type="http://schemas.openxmlformats.org/officeDocument/2006/relationships/worksheet"/>
  <Relationship Id="rId18" Target="worksheets/sheet18.xml" Type="http://schemas.openxmlformats.org/officeDocument/2006/relationships/worksheet"/>
  <Relationship Id="rId17" Target="worksheets/sheet17.xml" Type="http://schemas.openxmlformats.org/officeDocument/2006/relationships/worksheet"/>
  <Relationship Id="rId10" Target="worksheets/sheet10.xml" Type="http://schemas.openxmlformats.org/officeDocument/2006/relationships/worksheet"/>
  <Relationship Id="rId26" Target="worksheets/sheet26.xml" Type="http://schemas.openxmlformats.org/officeDocument/2006/relationships/worksheet"/>
  <Relationship Id="rId15" Target="worksheets/sheet15.xml" Type="http://schemas.openxmlformats.org/officeDocument/2006/relationships/worksheet"/>
  <Relationship Id="rId9" Target="worksheets/sheet9.xml" Type="http://schemas.openxmlformats.org/officeDocument/2006/relationships/worksheet"/>
  <Relationship Id="rId31" Target="theme/theme1.xml" Type="http://schemas.openxmlformats.org/officeDocument/2006/relationships/theme"/>
  <Relationship Id="rId20" Target="worksheets/sheet20.xml" Type="http://schemas.openxmlformats.org/officeDocument/2006/relationships/worksheet"/>
  <Relationship Id="rId19" Target="worksheets/sheet19.xml" Type="http://schemas.openxmlformats.org/officeDocument/2006/relationships/worksheet"/>
  <Relationship Id="rId8" Target="worksheets/sheet8.xml" Type="http://schemas.openxmlformats.org/officeDocument/2006/relationships/worksheet"/>
  <Relationship Id="rId7" Target="worksheets/sheet7.xml" Type="http://schemas.openxmlformats.org/officeDocument/2006/relationships/worksheet"/>
  <Relationship Id="rId14" Target="worksheets/sheet14.xml" Type="http://schemas.openxmlformats.org/officeDocument/2006/relationships/worksheet"/>
  <Relationship Id="rId6" Target="worksheets/sheet6.xml" Type="http://schemas.openxmlformats.org/officeDocument/2006/relationships/worksheet"/>
  <Relationship Id="rId5" Target="worksheets/sheet5.xml" Type="http://schemas.openxmlformats.org/officeDocument/2006/relationships/worksheet"/>
  <Relationship Id="rId4" Target="worksheets/sheet4.xml" Type="http://schemas.openxmlformats.org/officeDocument/2006/relationships/worksheet"/>
  <Relationship Id="rId16" Target="worksheets/sheet16.xml" Type="http://schemas.openxmlformats.org/officeDocument/2006/relationships/worksheet"/>
  <Relationship Id="rId12" Target="worksheets/sheet12.xml" Type="http://schemas.openxmlformats.org/officeDocument/2006/relationships/worksheet"/>
  <Relationship Id="rId30" Target="styles.xml" Type="http://schemas.openxmlformats.org/officeDocument/2006/relationships/styles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C10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71093728722066"/>
    <col customWidth="true" max="2" min="2" outlineLevel="0" style="1" width="34.2851563273142"/>
    <col customWidth="true" max="3" min="3" outlineLevel="0" style="1" width="59.85546644445"/>
    <col bestFit="true" customWidth="true" max="16384" min="4" outlineLevel="0" style="1" width="8.85546864361033"/>
  </cols>
  <sheetData>
    <row ht="30" outlineLevel="0" r="1">
      <c r="C1" s="2" t="s">
        <v>0</v>
      </c>
    </row>
    <row outlineLevel="0" r="3">
      <c r="A3" s="3" t="s">
        <v>1</v>
      </c>
      <c r="B3" s="3" t="s"/>
      <c r="C3" s="3" t="s"/>
    </row>
    <row outlineLevel="0" r="4">
      <c r="A4" s="4" t="n"/>
      <c r="B4" s="5" t="n"/>
      <c r="C4" s="5" t="n"/>
    </row>
    <row outlineLevel="0" r="5">
      <c r="A5" s="6" t="s">
        <v>2</v>
      </c>
      <c r="B5" s="7" t="s">
        <v>3</v>
      </c>
      <c r="C5" s="7" t="s">
        <v>4</v>
      </c>
    </row>
    <row customHeight="true" hidden="false" ht="42.7499847412109" outlineLevel="0" r="6">
      <c r="A6" s="8" t="s">
        <v>5</v>
      </c>
      <c r="B6" s="9" t="s">
        <v>6</v>
      </c>
      <c r="C6" s="9" t="s">
        <v>7</v>
      </c>
    </row>
    <row ht="189" outlineLevel="0" r="7">
      <c r="A7" s="8" t="s">
        <v>8</v>
      </c>
      <c r="B7" s="9" t="s">
        <v>9</v>
      </c>
      <c r="C7" s="9" t="s">
        <v>10</v>
      </c>
    </row>
    <row ht="78.75" outlineLevel="0" r="8">
      <c r="A8" s="8" t="s">
        <v>11</v>
      </c>
      <c r="B8" s="9" t="s">
        <v>12</v>
      </c>
      <c r="C8" s="9" t="s">
        <v>13</v>
      </c>
    </row>
    <row ht="63" outlineLevel="0" r="9">
      <c r="A9" s="8" t="s">
        <v>14</v>
      </c>
      <c r="B9" s="9" t="s">
        <v>15</v>
      </c>
      <c r="C9" s="9" t="s">
        <v>16</v>
      </c>
    </row>
    <row ht="63" outlineLevel="0" r="10">
      <c r="A10" s="8" t="s">
        <v>17</v>
      </c>
      <c r="B10" s="9" t="s">
        <v>18</v>
      </c>
      <c r="C10" s="9" t="s">
        <v>19</v>
      </c>
    </row>
  </sheetData>
  <mergeCells count="1">
    <mergeCell ref="A3:C3"/>
  </mergeCells>
  <pageMargins bottom="0.748031497001648" footer="0.31496062874794" header="0.31496062874794" left="0.708661377429962" right="0.708661377429962" top="0.748031497001648"/>
  <pageSetup fitToHeight="1" fitToWidth="1" orientation="portrait" paperHeight="297mm" paperSize="9" paperWidth="210mm" scale="100"/>
</worksheet>
</file>

<file path=xl/worksheets/sheet10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F14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00000016916618"/>
    <col customWidth="true" hidden="false" max="2" min="2" outlineLevel="0" style="1" width="31.7183992074903"/>
    <col customWidth="true" max="3" min="3" outlineLevel="0" style="1" width="13.5703121471299"/>
    <col bestFit="true" customWidth="true" max="4" min="4" outlineLevel="0" style="1" width="8.28515598898187"/>
    <col customWidth="true" max="5" min="5" outlineLevel="0" style="1" width="18.7109381330516"/>
    <col customWidth="true" max="6" min="6" outlineLevel="0" style="1" width="17.5703128237946"/>
    <col bestFit="true" customWidth="true" max="16384" min="7" outlineLevel="0" style="1" width="8.85546864361033"/>
  </cols>
  <sheetData>
    <row outlineLevel="0" r="1">
      <c r="F1" s="11" t="s">
        <v>138</v>
      </c>
    </row>
    <row customHeight="true" ht="43.1500015258789" outlineLevel="0" r="3">
      <c r="A3" s="29" t="s">
        <v>139</v>
      </c>
      <c r="B3" s="29" t="s"/>
      <c r="C3" s="29" t="s"/>
      <c r="D3" s="29" t="s"/>
      <c r="E3" s="29" t="s"/>
      <c r="F3" s="29" t="s"/>
    </row>
    <row outlineLevel="0" r="4">
      <c r="A4" s="4" t="n"/>
      <c r="B4" s="4" t="n"/>
      <c r="C4" s="4" t="n"/>
      <c r="D4" s="4" t="n"/>
      <c r="E4" s="4" t="n"/>
      <c r="F4" s="4" t="s">
        <v>140</v>
      </c>
    </row>
    <row outlineLevel="0" r="5">
      <c r="A5" s="6" t="s">
        <v>2</v>
      </c>
      <c r="B5" s="6" t="s">
        <v>59</v>
      </c>
      <c r="C5" s="6" t="s">
        <v>141</v>
      </c>
      <c r="D5" s="6" t="s">
        <v>64</v>
      </c>
      <c r="E5" s="51" t="s"/>
      <c r="F5" s="52" t="s"/>
    </row>
    <row customHeight="true" ht="35.4500007629395" outlineLevel="0" r="6">
      <c r="A6" s="53" t="s"/>
      <c r="B6" s="53" t="s"/>
      <c r="C6" s="53" t="s"/>
      <c r="D6" s="6" t="s">
        <v>142</v>
      </c>
      <c r="E6" s="6" t="s">
        <v>143</v>
      </c>
      <c r="F6" s="6" t="s">
        <v>144</v>
      </c>
    </row>
    <row customHeight="true" ht="21.75" outlineLevel="0" r="7">
      <c r="A7" s="54" t="s">
        <v>145</v>
      </c>
      <c r="B7" s="55" t="s"/>
      <c r="C7" s="55" t="s"/>
      <c r="D7" s="55" t="s"/>
      <c r="E7" s="55" t="s"/>
      <c r="F7" s="56" t="s"/>
    </row>
    <row outlineLevel="0" r="8">
      <c r="A8" s="57" t="s">
        <v>5</v>
      </c>
      <c r="B8" s="57" t="s">
        <v>146</v>
      </c>
      <c r="C8" s="58" t="n">
        <v>1</v>
      </c>
      <c r="D8" s="59" t="n">
        <v>0.309</v>
      </c>
      <c r="E8" s="59" t="n">
        <v>0.239</v>
      </c>
      <c r="F8" s="59" t="n">
        <v>0.452</v>
      </c>
    </row>
    <row outlineLevel="0" r="9">
      <c r="A9" s="57" t="s">
        <v>8</v>
      </c>
      <c r="B9" s="57" t="s">
        <v>147</v>
      </c>
      <c r="C9" s="58" t="n">
        <v>1</v>
      </c>
      <c r="D9" s="59" t="n">
        <v>0.391</v>
      </c>
      <c r="E9" s="59" t="n">
        <v>0.26</v>
      </c>
      <c r="F9" s="59" t="n">
        <v>0.349</v>
      </c>
    </row>
    <row outlineLevel="0" r="10">
      <c r="A10" s="57" t="s">
        <v>11</v>
      </c>
      <c r="B10" s="57" t="s">
        <v>148</v>
      </c>
      <c r="C10" s="58" t="n">
        <v>1</v>
      </c>
      <c r="D10" s="59" t="n">
        <v>0.312</v>
      </c>
      <c r="E10" s="59" t="n">
        <v>0.292</v>
      </c>
      <c r="F10" s="59" t="n">
        <v>0.396</v>
      </c>
    </row>
    <row outlineLevel="0" r="11">
      <c r="A11" s="6" t="s">
        <v>149</v>
      </c>
      <c r="B11" s="51" t="s"/>
      <c r="C11" s="51" t="s"/>
      <c r="D11" s="51" t="s"/>
      <c r="E11" s="51" t="s"/>
      <c r="F11" s="52" t="s"/>
    </row>
    <row outlineLevel="0" r="12">
      <c r="A12" s="57" t="n">
        <v>1</v>
      </c>
      <c r="B12" s="57" t="s">
        <v>146</v>
      </c>
      <c r="C12" s="60" t="n">
        <v>1</v>
      </c>
      <c r="D12" s="59" t="n">
        <v>0.28</v>
      </c>
      <c r="E12" s="59" t="n">
        <v>0.245</v>
      </c>
      <c r="F12" s="59" t="n">
        <v>0.475</v>
      </c>
    </row>
    <row outlineLevel="0" r="13">
      <c r="A13" s="57" t="n">
        <v>2</v>
      </c>
      <c r="B13" s="57" t="s">
        <v>147</v>
      </c>
      <c r="C13" s="60" t="n">
        <v>1</v>
      </c>
      <c r="D13" s="59" t="n">
        <v>0.373</v>
      </c>
      <c r="E13" s="59" t="n">
        <v>0.254</v>
      </c>
      <c r="F13" s="59" t="n">
        <v>0.3733</v>
      </c>
    </row>
    <row outlineLevel="0" r="14">
      <c r="A14" s="57" t="n">
        <v>3</v>
      </c>
      <c r="B14" s="57" t="s">
        <v>148</v>
      </c>
      <c r="C14" s="60" t="n">
        <v>1</v>
      </c>
      <c r="D14" s="59" t="n">
        <v>0.28</v>
      </c>
      <c r="E14" s="59" t="n">
        <v>0.274</v>
      </c>
      <c r="F14" s="59" t="n">
        <v>0.446</v>
      </c>
    </row>
  </sheetData>
  <mergeCells count="7">
    <mergeCell ref="A3:F3"/>
    <mergeCell ref="A7:F7"/>
    <mergeCell ref="A11:F11"/>
    <mergeCell ref="A5:A6"/>
    <mergeCell ref="B5:B6"/>
    <mergeCell ref="C5:C6"/>
    <mergeCell ref="D5:F5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1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R56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00000016916618"/>
    <col customWidth="true" hidden="false" max="2" min="2" outlineLevel="0" style="1" width="31.7183992074903"/>
    <col customWidth="true" max="3" min="3" outlineLevel="0" style="1" width="14.7109374563868"/>
    <col customWidth="true" max="4" min="4" outlineLevel="0" style="1" width="10.5703123162961"/>
    <col customWidth="true" max="5" min="5" outlineLevel="0" style="1" width="18.855468305278"/>
    <col customWidth="true" max="6" min="6" outlineLevel="0" style="1" width="17.5703128237946"/>
    <col bestFit="true" customWidth="true" max="16384" min="7" outlineLevel="0" style="1" width="8.85546864361033"/>
  </cols>
  <sheetData>
    <row outlineLevel="0" r="1">
      <c r="F1" s="11" t="s">
        <v>150</v>
      </c>
    </row>
    <row customFormat="true" customHeight="true" ht="43.1500015258789" outlineLevel="0" r="3" s="1">
      <c r="A3" s="29" t="s">
        <v>151</v>
      </c>
      <c r="B3" s="29" t="s"/>
      <c r="C3" s="29" t="s"/>
      <c r="D3" s="29" t="s"/>
      <c r="E3" s="29" t="s"/>
      <c r="F3" s="29" t="s"/>
    </row>
    <row outlineLevel="0" r="4">
      <c r="A4" s="4" t="n"/>
      <c r="B4" s="4" t="n"/>
      <c r="C4" s="4" t="n"/>
      <c r="D4" s="4" t="n"/>
      <c r="E4" s="4" t="n"/>
      <c r="F4" s="61" t="s">
        <v>152</v>
      </c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1" t="n"/>
      <c r="Q4" s="1" t="n"/>
      <c r="R4" s="1" t="n"/>
    </row>
    <row outlineLevel="0" r="5">
      <c r="A5" s="6" t="s">
        <v>2</v>
      </c>
      <c r="B5" s="6" t="s">
        <v>59</v>
      </c>
      <c r="C5" s="6" t="s">
        <v>141</v>
      </c>
      <c r="D5" s="6" t="s">
        <v>64</v>
      </c>
      <c r="E5" s="51" t="s"/>
      <c r="F5" s="52" t="s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</row>
    <row customHeight="true" ht="29.4500007629395" outlineLevel="0" r="6">
      <c r="A6" s="53" t="s"/>
      <c r="B6" s="53" t="s"/>
      <c r="C6" s="53" t="s"/>
      <c r="D6" s="6" t="s">
        <v>142</v>
      </c>
      <c r="E6" s="6" t="s">
        <v>143</v>
      </c>
      <c r="F6" s="6" t="s">
        <v>144</v>
      </c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</row>
    <row outlineLevel="0" r="7">
      <c r="A7" s="6" t="s">
        <v>145</v>
      </c>
      <c r="B7" s="51" t="s"/>
      <c r="C7" s="51" t="s"/>
      <c r="D7" s="51" t="s"/>
      <c r="E7" s="51" t="s"/>
      <c r="F7" s="52" t="s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</row>
    <row ht="18.75" outlineLevel="0" r="8">
      <c r="A8" s="57" t="n">
        <v>1</v>
      </c>
      <c r="B8" s="57" t="s">
        <v>146</v>
      </c>
      <c r="C8" s="60" t="n">
        <v>1</v>
      </c>
      <c r="D8" s="59" t="n">
        <v>0.272</v>
      </c>
      <c r="E8" s="59" t="n">
        <v>0.086</v>
      </c>
      <c r="F8" s="59" t="n">
        <v>0.642</v>
      </c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</row>
    <row ht="18.75" outlineLevel="0" r="9">
      <c r="A9" s="57" t="n">
        <v>2</v>
      </c>
      <c r="B9" s="57" t="s">
        <v>147</v>
      </c>
      <c r="C9" s="60" t="n">
        <v>1</v>
      </c>
      <c r="D9" s="59" t="n">
        <v>0.363</v>
      </c>
      <c r="E9" s="59" t="n">
        <v>0.124</v>
      </c>
      <c r="F9" s="59" t="n">
        <v>0.513</v>
      </c>
      <c r="G9" s="1" t="n"/>
      <c r="H9" s="1" t="n"/>
      <c r="I9" s="1" t="n"/>
      <c r="J9" s="1" t="n"/>
      <c r="K9" s="1" t="n"/>
      <c r="L9" s="1" t="n"/>
      <c r="M9" s="1" t="n"/>
      <c r="N9" s="1" t="n"/>
      <c r="O9" s="1" t="n"/>
      <c r="P9" s="1" t="n"/>
      <c r="Q9" s="1" t="n"/>
      <c r="R9" s="1" t="n"/>
    </row>
    <row ht="18.75" outlineLevel="0" r="10">
      <c r="A10" s="57" t="n">
        <v>3</v>
      </c>
      <c r="B10" s="57" t="s">
        <v>148</v>
      </c>
      <c r="C10" s="60" t="n">
        <v>1</v>
      </c>
      <c r="D10" s="62" t="n"/>
      <c r="E10" s="62" t="n"/>
      <c r="F10" s="62" t="n"/>
      <c r="G10" s="1" t="n"/>
      <c r="H10" s="1" t="n"/>
      <c r="I10" s="1" t="n"/>
      <c r="J10" s="1" t="n"/>
      <c r="K10" s="1" t="n"/>
      <c r="L10" s="1" t="n"/>
      <c r="M10" s="1" t="n"/>
      <c r="N10" s="1" t="n"/>
      <c r="O10" s="1" t="n"/>
      <c r="P10" s="1" t="n"/>
      <c r="Q10" s="1" t="n"/>
      <c r="R10" s="1" t="n"/>
    </row>
    <row outlineLevel="0" r="11">
      <c r="A11" s="6" t="s">
        <v>149</v>
      </c>
      <c r="B11" s="51" t="s"/>
      <c r="C11" s="51" t="s"/>
      <c r="D11" s="51" t="s"/>
      <c r="E11" s="51" t="s"/>
      <c r="F11" s="52" t="s"/>
      <c r="G11" s="1" t="n"/>
      <c r="H11" s="1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</row>
    <row ht="18.75" outlineLevel="0" r="12">
      <c r="A12" s="57" t="n">
        <v>1</v>
      </c>
      <c r="B12" s="57" t="s">
        <v>146</v>
      </c>
      <c r="C12" s="60" t="n">
        <v>1</v>
      </c>
      <c r="D12" s="59" t="n">
        <v>0.269064103412875</v>
      </c>
      <c r="E12" s="59" t="n">
        <v>0.079950175959458</v>
      </c>
      <c r="F12" s="59" t="n">
        <v>0.650985720627667</v>
      </c>
      <c r="G12" s="1" t="n"/>
      <c r="H12" s="1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</row>
    <row ht="18.75" outlineLevel="0" r="13">
      <c r="A13" s="57" t="n">
        <v>2</v>
      </c>
      <c r="B13" s="57" t="s">
        <v>147</v>
      </c>
      <c r="C13" s="60" t="n">
        <v>1</v>
      </c>
      <c r="D13" s="59" t="n">
        <v>0.369167229283301</v>
      </c>
      <c r="E13" s="59" t="n">
        <v>0.121279270787712</v>
      </c>
      <c r="F13" s="59" t="n">
        <v>0.509553499928987</v>
      </c>
      <c r="G13" s="1" t="n"/>
      <c r="H13" s="1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</row>
    <row ht="18.75" outlineLevel="0" r="14">
      <c r="A14" s="57" t="n">
        <v>3</v>
      </c>
      <c r="B14" s="57" t="s">
        <v>148</v>
      </c>
      <c r="C14" s="60" t="n">
        <v>1</v>
      </c>
      <c r="D14" s="62" t="n"/>
      <c r="E14" s="62" t="n"/>
      <c r="F14" s="62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</row>
    <row outlineLevel="0" r="15">
      <c r="A15" s="1" t="n"/>
      <c r="B15" s="1" t="n"/>
      <c r="C15" s="1" t="n"/>
      <c r="D15" s="1" t="n"/>
      <c r="E15" s="1" t="n"/>
      <c r="F15" s="1" t="n"/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  <c r="P15" s="1" t="n"/>
      <c r="Q15" s="1" t="n"/>
      <c r="R15" s="1" t="n"/>
    </row>
    <row outlineLevel="0" r="16">
      <c r="A16" s="1" t="n"/>
      <c r="B16" s="1" t="n"/>
      <c r="C16" s="1" t="n"/>
      <c r="D16" s="1" t="n"/>
      <c r="E16" s="1" t="n"/>
      <c r="F16" s="1" t="n"/>
      <c r="G16" s="1" t="n"/>
      <c r="H16" s="1" t="n"/>
      <c r="I16" s="1" t="n"/>
      <c r="J16" s="1" t="n"/>
      <c r="K16" s="1" t="n"/>
      <c r="L16" s="1" t="n"/>
      <c r="M16" s="1" t="n"/>
      <c r="N16" s="1" t="n"/>
      <c r="O16" s="1" t="n"/>
      <c r="P16" s="1" t="n"/>
      <c r="Q16" s="1" t="n"/>
      <c r="R16" s="1" t="n"/>
    </row>
    <row outlineLevel="0" r="17">
      <c r="A17" s="1" t="n"/>
      <c r="B17" s="1" t="n"/>
      <c r="C17" s="1" t="n"/>
      <c r="D17" s="1" t="n"/>
      <c r="E17" s="1" t="n"/>
      <c r="F17" s="1" t="n"/>
      <c r="G17" s="1" t="n"/>
      <c r="H17" s="1" t="n"/>
      <c r="I17" s="1" t="n"/>
      <c r="J17" s="1" t="n"/>
      <c r="K17" s="1" t="n"/>
      <c r="L17" s="1" t="n"/>
      <c r="M17" s="1" t="n"/>
      <c r="N17" s="1" t="n"/>
      <c r="O17" s="1" t="n"/>
      <c r="P17" s="1" t="n"/>
      <c r="Q17" s="1" t="n"/>
      <c r="R17" s="1" t="n"/>
    </row>
    <row outlineLevel="0" r="18">
      <c r="A18" s="1" t="n"/>
      <c r="B18" s="1" t="n"/>
      <c r="C18" s="1" t="n"/>
      <c r="D18" s="1" t="n"/>
      <c r="E18" s="1" t="n"/>
      <c r="F18" s="1" t="n"/>
      <c r="G18" s="1" t="n"/>
      <c r="H18" s="1" t="n"/>
      <c r="I18" s="1" t="n"/>
      <c r="J18" s="1" t="n"/>
      <c r="K18" s="1" t="n"/>
      <c r="L18" s="1" t="n"/>
      <c r="M18" s="1" t="n"/>
      <c r="N18" s="1" t="n"/>
      <c r="O18" s="1" t="n"/>
      <c r="P18" s="1" t="n"/>
      <c r="Q18" s="1" t="n"/>
      <c r="R18" s="1" t="n"/>
    </row>
    <row outlineLevel="0" r="19">
      <c r="A19" s="1" t="n"/>
      <c r="B19" s="1" t="n"/>
      <c r="C19" s="1" t="n"/>
      <c r="D19" s="1" t="n"/>
      <c r="E19" s="1" t="n"/>
      <c r="F19" s="1" t="n"/>
      <c r="G19" s="1" t="n"/>
      <c r="H19" s="1" t="n"/>
      <c r="I19" s="1" t="n"/>
      <c r="J19" s="1" t="n"/>
      <c r="K19" s="1" t="n"/>
      <c r="L19" s="1" t="n"/>
      <c r="M19" s="1" t="n"/>
      <c r="N19" s="1" t="n"/>
      <c r="O19" s="1" t="n"/>
      <c r="P19" s="1" t="n"/>
      <c r="Q19" s="1" t="n"/>
      <c r="R19" s="1" t="n"/>
    </row>
    <row outlineLevel="0" r="20">
      <c r="A20" s="1" t="n"/>
      <c r="B20" s="1" t="n"/>
      <c r="C20" s="1" t="n"/>
      <c r="D20" s="1" t="n"/>
      <c r="E20" s="1" t="n"/>
      <c r="F20" s="1" t="n"/>
      <c r="G20" s="1" t="n"/>
      <c r="H20" s="1" t="n"/>
      <c r="I20" s="1" t="n"/>
      <c r="J20" s="1" t="n"/>
      <c r="K20" s="1" t="n"/>
      <c r="L20" s="1" t="n"/>
      <c r="M20" s="1" t="n"/>
      <c r="N20" s="1" t="n"/>
      <c r="O20" s="1" t="n"/>
      <c r="P20" s="1" t="n"/>
      <c r="Q20" s="1" t="n"/>
      <c r="R20" s="1" t="n"/>
    </row>
    <row outlineLevel="0" r="21">
      <c r="A21" s="1" t="n"/>
      <c r="B21" s="1" t="n"/>
      <c r="C21" s="1" t="n"/>
      <c r="D21" s="1" t="n"/>
      <c r="E21" s="1" t="n"/>
      <c r="F21" s="1" t="n"/>
      <c r="G21" s="1" t="n"/>
      <c r="H21" s="1" t="n"/>
      <c r="I21" s="1" t="n"/>
      <c r="J21" s="1" t="n"/>
      <c r="K21" s="1" t="n"/>
      <c r="L21" s="1" t="n"/>
      <c r="M21" s="1" t="n"/>
      <c r="N21" s="1" t="n"/>
      <c r="O21" s="1" t="n"/>
      <c r="P21" s="1" t="n"/>
      <c r="Q21" s="1" t="n"/>
      <c r="R21" s="1" t="n"/>
    </row>
    <row outlineLevel="0" r="22">
      <c r="A22" s="1" t="n"/>
      <c r="B22" s="1" t="n"/>
      <c r="C22" s="1" t="n"/>
      <c r="D22" s="1" t="n"/>
      <c r="E22" s="1" t="n"/>
      <c r="F22" s="1" t="n"/>
      <c r="G22" s="1" t="n"/>
      <c r="H22" s="1" t="n"/>
      <c r="I22" s="1" t="n"/>
      <c r="J22" s="1" t="n"/>
      <c r="K22" s="1" t="n"/>
      <c r="L22" s="1" t="n"/>
      <c r="M22" s="1" t="n"/>
      <c r="N22" s="1" t="n"/>
      <c r="O22" s="1" t="n"/>
      <c r="P22" s="1" t="n"/>
      <c r="Q22" s="1" t="n"/>
      <c r="R22" s="1" t="n"/>
    </row>
    <row outlineLevel="0" r="23">
      <c r="A23" s="1" t="n"/>
      <c r="B23" s="1" t="n"/>
      <c r="C23" s="1" t="n"/>
      <c r="D23" s="1" t="n"/>
      <c r="E23" s="1" t="n"/>
      <c r="F23" s="1" t="n"/>
      <c r="G23" s="1" t="n"/>
      <c r="H23" s="1" t="n"/>
      <c r="I23" s="1" t="n"/>
      <c r="J23" s="1" t="n"/>
      <c r="K23" s="1" t="n"/>
      <c r="L23" s="1" t="n"/>
      <c r="M23" s="1" t="n"/>
      <c r="N23" s="1" t="n"/>
      <c r="O23" s="1" t="n"/>
      <c r="P23" s="1" t="n"/>
      <c r="Q23" s="1" t="n"/>
      <c r="R23" s="1" t="n"/>
    </row>
    <row outlineLevel="0" r="24">
      <c r="A24" s="1" t="n"/>
      <c r="B24" s="1" t="n"/>
      <c r="C24" s="1" t="n"/>
      <c r="D24" s="1" t="n"/>
      <c r="E24" s="1" t="n"/>
      <c r="F24" s="1" t="n"/>
      <c r="G24" s="1" t="n"/>
      <c r="H24" s="1" t="n"/>
      <c r="I24" s="1" t="n"/>
      <c r="J24" s="1" t="n"/>
      <c r="K24" s="1" t="n"/>
      <c r="L24" s="1" t="n"/>
      <c r="M24" s="1" t="n"/>
      <c r="N24" s="1" t="n"/>
      <c r="O24" s="1" t="n"/>
      <c r="P24" s="1" t="n"/>
      <c r="Q24" s="1" t="n"/>
      <c r="R24" s="1" t="n"/>
    </row>
    <row outlineLevel="0" r="25">
      <c r="A25" s="1" t="n"/>
      <c r="B25" s="1" t="n"/>
      <c r="C25" s="1" t="n"/>
      <c r="D25" s="1" t="n"/>
      <c r="E25" s="1" t="n"/>
      <c r="F25" s="1" t="n"/>
      <c r="G25" s="1" t="n"/>
      <c r="H25" s="1" t="n"/>
      <c r="I25" s="1" t="n"/>
      <c r="J25" s="1" t="n"/>
      <c r="K25" s="1" t="n"/>
      <c r="L25" s="1" t="n"/>
      <c r="M25" s="1" t="n"/>
      <c r="N25" s="1" t="n"/>
      <c r="O25" s="1" t="n"/>
      <c r="P25" s="1" t="n"/>
      <c r="Q25" s="1" t="n"/>
      <c r="R25" s="1" t="n"/>
    </row>
    <row outlineLevel="0" r="26">
      <c r="A26" s="1" t="n"/>
      <c r="B26" s="1" t="n"/>
      <c r="C26" s="1" t="n"/>
      <c r="D26" s="1" t="n"/>
      <c r="E26" s="1" t="n"/>
      <c r="F26" s="1" t="n"/>
      <c r="G26" s="1" t="n"/>
      <c r="H26" s="1" t="n"/>
      <c r="I26" s="1" t="n"/>
      <c r="J26" s="1" t="n"/>
      <c r="K26" s="1" t="n"/>
      <c r="L26" s="1" t="n"/>
      <c r="M26" s="1" t="n"/>
      <c r="N26" s="1" t="n"/>
      <c r="O26" s="1" t="n"/>
      <c r="P26" s="1" t="n"/>
      <c r="Q26" s="1" t="n"/>
      <c r="R26" s="1" t="n"/>
    </row>
    <row outlineLevel="0" r="27">
      <c r="A27" s="1" t="n"/>
      <c r="B27" s="1" t="n"/>
      <c r="C27" s="1" t="n"/>
      <c r="D27" s="1" t="n"/>
      <c r="E27" s="1" t="n"/>
      <c r="F27" s="1" t="n"/>
      <c r="G27" s="1" t="n"/>
      <c r="H27" s="1" t="n"/>
      <c r="I27" s="1" t="n"/>
      <c r="J27" s="1" t="n"/>
      <c r="K27" s="1" t="n"/>
      <c r="L27" s="1" t="n"/>
      <c r="M27" s="1" t="n"/>
      <c r="N27" s="1" t="n"/>
      <c r="O27" s="1" t="n"/>
      <c r="P27" s="1" t="n"/>
      <c r="Q27" s="1" t="n"/>
      <c r="R27" s="1" t="n"/>
    </row>
    <row outlineLevel="0" r="28">
      <c r="A28" s="1" t="n"/>
      <c r="B28" s="1" t="n"/>
      <c r="C28" s="1" t="n"/>
      <c r="D28" s="1" t="n"/>
      <c r="E28" s="1" t="n"/>
      <c r="F28" s="1" t="n"/>
      <c r="G28" s="1" t="n"/>
      <c r="H28" s="1" t="n"/>
      <c r="I28" s="1" t="n"/>
      <c r="J28" s="1" t="n"/>
      <c r="K28" s="1" t="n"/>
      <c r="L28" s="1" t="n"/>
      <c r="M28" s="1" t="n"/>
      <c r="N28" s="1" t="n"/>
      <c r="O28" s="1" t="n"/>
      <c r="P28" s="1" t="n"/>
      <c r="Q28" s="1" t="n"/>
      <c r="R28" s="1" t="n"/>
    </row>
    <row outlineLevel="0" r="29">
      <c r="A29" s="1" t="n"/>
      <c r="B29" s="1" t="n"/>
      <c r="C29" s="1" t="n"/>
      <c r="D29" s="1" t="n"/>
      <c r="E29" s="1" t="n"/>
      <c r="F29" s="1" t="n"/>
      <c r="G29" s="1" t="n"/>
      <c r="H29" s="1" t="n"/>
      <c r="I29" s="1" t="n"/>
      <c r="J29" s="1" t="n"/>
      <c r="K29" s="1" t="n"/>
      <c r="L29" s="1" t="n"/>
      <c r="M29" s="1" t="n"/>
      <c r="N29" s="1" t="n"/>
      <c r="O29" s="1" t="n"/>
      <c r="P29" s="1" t="n"/>
      <c r="Q29" s="1" t="n"/>
      <c r="R29" s="1" t="n"/>
    </row>
    <row outlineLevel="0" r="30">
      <c r="A30" s="1" t="n"/>
      <c r="B30" s="1" t="n"/>
      <c r="C30" s="1" t="n"/>
      <c r="D30" s="1" t="n"/>
      <c r="E30" s="1" t="n"/>
      <c r="F30" s="1" t="n"/>
      <c r="G30" s="1" t="n"/>
      <c r="H30" s="1" t="n"/>
      <c r="I30" s="1" t="n"/>
      <c r="J30" s="1" t="n"/>
      <c r="K30" s="1" t="n"/>
      <c r="L30" s="1" t="n"/>
      <c r="M30" s="1" t="n"/>
      <c r="N30" s="1" t="n"/>
      <c r="O30" s="1" t="n"/>
      <c r="P30" s="1" t="n"/>
      <c r="Q30" s="1" t="n"/>
      <c r="R30" s="1" t="n"/>
    </row>
    <row outlineLevel="0" r="31">
      <c r="A31" s="1" t="n"/>
      <c r="B31" s="1" t="n"/>
      <c r="C31" s="1" t="n"/>
      <c r="D31" s="1" t="n"/>
      <c r="E31" s="1" t="n"/>
      <c r="F31" s="1" t="n"/>
      <c r="G31" s="1" t="n"/>
      <c r="H31" s="1" t="n"/>
      <c r="I31" s="1" t="n"/>
      <c r="J31" s="1" t="n"/>
      <c r="K31" s="1" t="n"/>
      <c r="L31" s="1" t="n"/>
      <c r="M31" s="1" t="n"/>
      <c r="N31" s="1" t="n"/>
      <c r="O31" s="1" t="n"/>
      <c r="P31" s="1" t="n"/>
      <c r="Q31" s="1" t="n"/>
      <c r="R31" s="1" t="n"/>
    </row>
    <row outlineLevel="0" r="32">
      <c r="A32" s="1" t="n"/>
      <c r="B32" s="1" t="n"/>
      <c r="C32" s="1" t="n"/>
      <c r="D32" s="1" t="n"/>
      <c r="E32" s="1" t="n"/>
      <c r="F32" s="1" t="n"/>
      <c r="G32" s="1" t="n"/>
      <c r="H32" s="1" t="n"/>
      <c r="I32" s="1" t="n"/>
      <c r="J32" s="1" t="n"/>
      <c r="K32" s="1" t="n"/>
      <c r="L32" s="1" t="n"/>
      <c r="M32" s="1" t="n"/>
      <c r="N32" s="1" t="n"/>
      <c r="O32" s="1" t="n"/>
      <c r="P32" s="1" t="n"/>
      <c r="Q32" s="1" t="n"/>
      <c r="R32" s="1" t="n"/>
    </row>
    <row outlineLevel="0" r="33">
      <c r="A33" s="1" t="n"/>
      <c r="B33" s="1" t="n"/>
      <c r="C33" s="1" t="n"/>
      <c r="D33" s="1" t="n"/>
      <c r="E33" s="1" t="n"/>
      <c r="F33" s="1" t="n"/>
      <c r="G33" s="1" t="n"/>
      <c r="H33" s="1" t="n"/>
      <c r="I33" s="1" t="n"/>
      <c r="J33" s="1" t="n"/>
      <c r="K33" s="1" t="n"/>
      <c r="L33" s="1" t="n"/>
      <c r="M33" s="1" t="n"/>
      <c r="N33" s="1" t="n"/>
      <c r="O33" s="1" t="n"/>
      <c r="P33" s="1" t="n"/>
      <c r="Q33" s="1" t="n"/>
      <c r="R33" s="1" t="n"/>
    </row>
    <row outlineLevel="0" r="34">
      <c r="A34" s="1" t="n"/>
      <c r="B34" s="1" t="n"/>
      <c r="C34" s="1" t="n"/>
      <c r="D34" s="1" t="n"/>
      <c r="E34" s="1" t="n"/>
      <c r="F34" s="1" t="n"/>
      <c r="G34" s="1" t="n"/>
      <c r="H34" s="1" t="n"/>
      <c r="I34" s="1" t="n"/>
      <c r="J34" s="1" t="n"/>
      <c r="K34" s="1" t="n"/>
      <c r="L34" s="1" t="n"/>
      <c r="M34" s="1" t="n"/>
      <c r="N34" s="1" t="n"/>
      <c r="O34" s="1" t="n"/>
      <c r="P34" s="1" t="n"/>
      <c r="Q34" s="1" t="n"/>
      <c r="R34" s="1" t="n"/>
    </row>
    <row outlineLevel="0" r="35">
      <c r="A35" s="1" t="n"/>
      <c r="B35" s="1" t="n"/>
      <c r="C35" s="1" t="n"/>
      <c r="D35" s="1" t="n"/>
      <c r="E35" s="1" t="n"/>
      <c r="F35" s="1" t="n"/>
      <c r="G35" s="1" t="n"/>
      <c r="H35" s="1" t="n"/>
      <c r="I35" s="1" t="n"/>
      <c r="J35" s="1" t="n"/>
      <c r="K35" s="1" t="n"/>
      <c r="L35" s="1" t="n"/>
      <c r="M35" s="1" t="n"/>
      <c r="N35" s="1" t="n"/>
      <c r="O35" s="1" t="n"/>
      <c r="P35" s="1" t="n"/>
      <c r="Q35" s="1" t="n"/>
      <c r="R35" s="1" t="n"/>
    </row>
    <row outlineLevel="0" r="36">
      <c r="A36" s="1" t="n"/>
      <c r="B36" s="1" t="n"/>
      <c r="C36" s="1" t="n"/>
      <c r="D36" s="1" t="n"/>
      <c r="E36" s="1" t="n"/>
      <c r="F36" s="1" t="n"/>
      <c r="G36" s="1" t="n"/>
      <c r="H36" s="1" t="n"/>
      <c r="I36" s="1" t="n"/>
      <c r="J36" s="1" t="n"/>
      <c r="K36" s="1" t="n"/>
      <c r="L36" s="1" t="n"/>
      <c r="M36" s="1" t="n"/>
      <c r="N36" s="1" t="n"/>
      <c r="O36" s="1" t="n"/>
      <c r="P36" s="1" t="n"/>
      <c r="Q36" s="1" t="n"/>
      <c r="R36" s="1" t="n"/>
    </row>
    <row outlineLevel="0" r="37">
      <c r="A37" s="1" t="n"/>
      <c r="B37" s="1" t="n"/>
      <c r="C37" s="1" t="n"/>
      <c r="D37" s="1" t="n"/>
      <c r="E37" s="1" t="n"/>
      <c r="F37" s="1" t="n"/>
      <c r="G37" s="1" t="n"/>
      <c r="H37" s="1" t="n"/>
      <c r="I37" s="1" t="n"/>
      <c r="J37" s="1" t="n"/>
      <c r="K37" s="1" t="n"/>
      <c r="L37" s="1" t="n"/>
      <c r="M37" s="1" t="n"/>
      <c r="N37" s="1" t="n"/>
      <c r="O37" s="1" t="n"/>
      <c r="P37" s="1" t="n"/>
      <c r="Q37" s="1" t="n"/>
      <c r="R37" s="1" t="n"/>
    </row>
    <row outlineLevel="0" r="38">
      <c r="A38" s="1" t="n"/>
      <c r="B38" s="1" t="n"/>
      <c r="C38" s="1" t="n"/>
      <c r="D38" s="1" t="n"/>
      <c r="E38" s="1" t="n"/>
      <c r="F38" s="1" t="n"/>
      <c r="G38" s="1" t="n"/>
      <c r="H38" s="1" t="n"/>
      <c r="I38" s="1" t="n"/>
      <c r="J38" s="1" t="n"/>
      <c r="K38" s="1" t="n"/>
      <c r="L38" s="1" t="n"/>
      <c r="M38" s="1" t="n"/>
      <c r="N38" s="1" t="n"/>
      <c r="O38" s="1" t="n"/>
      <c r="P38" s="1" t="n"/>
      <c r="Q38" s="1" t="n"/>
      <c r="R38" s="1" t="n"/>
    </row>
    <row outlineLevel="0" r="39">
      <c r="A39" s="1" t="n"/>
      <c r="B39" s="1" t="n"/>
      <c r="C39" s="1" t="n"/>
      <c r="D39" s="1" t="n"/>
      <c r="E39" s="1" t="n"/>
      <c r="F39" s="1" t="n"/>
      <c r="G39" s="1" t="n"/>
      <c r="H39" s="1" t="n"/>
      <c r="I39" s="1" t="n"/>
      <c r="J39" s="1" t="n"/>
      <c r="K39" s="1" t="n"/>
      <c r="L39" s="1" t="n"/>
      <c r="M39" s="1" t="n"/>
      <c r="N39" s="1" t="n"/>
      <c r="O39" s="1" t="n"/>
      <c r="P39" s="1" t="n"/>
      <c r="Q39" s="1" t="n"/>
      <c r="R39" s="1" t="n"/>
    </row>
    <row outlineLevel="0" r="40">
      <c r="A40" s="1" t="n"/>
      <c r="B40" s="1" t="n"/>
      <c r="C40" s="1" t="n"/>
      <c r="D40" s="1" t="n"/>
      <c r="E40" s="1" t="n"/>
      <c r="F40" s="1" t="n"/>
      <c r="G40" s="1" t="n"/>
      <c r="H40" s="1" t="n"/>
      <c r="I40" s="1" t="n"/>
      <c r="J40" s="1" t="n"/>
      <c r="K40" s="1" t="n"/>
      <c r="L40" s="1" t="n"/>
      <c r="M40" s="1" t="n"/>
      <c r="N40" s="1" t="n"/>
      <c r="O40" s="1" t="n"/>
      <c r="P40" s="1" t="n"/>
      <c r="Q40" s="1" t="n"/>
      <c r="R40" s="1" t="n"/>
    </row>
    <row outlineLevel="0" r="41">
      <c r="A41" s="1" t="n"/>
      <c r="B41" s="1" t="n"/>
      <c r="C41" s="1" t="n"/>
      <c r="D41" s="1" t="n"/>
      <c r="E41" s="1" t="n"/>
      <c r="F41" s="1" t="n"/>
      <c r="G41" s="1" t="n"/>
      <c r="H41" s="1" t="n"/>
      <c r="I41" s="1" t="n"/>
      <c r="J41" s="1" t="n"/>
      <c r="K41" s="1" t="n"/>
      <c r="L41" s="1" t="n"/>
      <c r="M41" s="1" t="n"/>
      <c r="N41" s="1" t="n"/>
      <c r="O41" s="1" t="n"/>
      <c r="P41" s="1" t="n"/>
      <c r="Q41" s="1" t="n"/>
      <c r="R41" s="1" t="n"/>
    </row>
    <row outlineLevel="0" r="42">
      <c r="A42" s="1" t="n"/>
      <c r="B42" s="1" t="n"/>
      <c r="C42" s="1" t="n"/>
      <c r="D42" s="1" t="n"/>
      <c r="E42" s="1" t="n"/>
      <c r="F42" s="1" t="n"/>
      <c r="G42" s="1" t="n"/>
      <c r="H42" s="1" t="n"/>
      <c r="I42" s="1" t="n"/>
      <c r="J42" s="1" t="n"/>
      <c r="K42" s="1" t="n"/>
      <c r="L42" s="1" t="n"/>
      <c r="M42" s="1" t="n"/>
      <c r="N42" s="1" t="n"/>
      <c r="O42" s="1" t="n"/>
      <c r="P42" s="1" t="n"/>
      <c r="Q42" s="1" t="n"/>
      <c r="R42" s="1" t="n"/>
    </row>
    <row outlineLevel="0" r="43">
      <c r="A43" s="1" t="n"/>
      <c r="B43" s="1" t="n"/>
      <c r="C43" s="1" t="n"/>
      <c r="D43" s="1" t="n"/>
      <c r="E43" s="1" t="n"/>
      <c r="F43" s="1" t="n"/>
      <c r="G43" s="1" t="n"/>
      <c r="H43" s="1" t="n"/>
      <c r="I43" s="1" t="n"/>
      <c r="J43" s="1" t="n"/>
      <c r="K43" s="1" t="n"/>
      <c r="L43" s="1" t="n"/>
      <c r="M43" s="1" t="n"/>
      <c r="N43" s="1" t="n"/>
      <c r="O43" s="1" t="n"/>
      <c r="P43" s="1" t="n"/>
      <c r="Q43" s="1" t="n"/>
      <c r="R43" s="1" t="n"/>
    </row>
    <row outlineLevel="0" r="44">
      <c r="A44" s="1" t="n"/>
      <c r="B44" s="1" t="n"/>
      <c r="C44" s="1" t="n"/>
      <c r="D44" s="1" t="n"/>
      <c r="E44" s="1" t="n"/>
      <c r="F44" s="1" t="n"/>
      <c r="G44" s="1" t="n"/>
      <c r="H44" s="1" t="n"/>
      <c r="I44" s="1" t="n"/>
      <c r="J44" s="1" t="n"/>
      <c r="K44" s="1" t="n"/>
      <c r="L44" s="1" t="n"/>
      <c r="M44" s="1" t="n"/>
      <c r="N44" s="1" t="n"/>
      <c r="O44" s="1" t="n"/>
      <c r="P44" s="1" t="n"/>
      <c r="Q44" s="1" t="n"/>
      <c r="R44" s="1" t="n"/>
    </row>
    <row outlineLevel="0" r="45">
      <c r="A45" s="1" t="n"/>
      <c r="B45" s="1" t="n"/>
      <c r="C45" s="1" t="n"/>
      <c r="D45" s="1" t="n"/>
      <c r="E45" s="1" t="n"/>
      <c r="F45" s="1" t="n"/>
      <c r="G45" s="1" t="n"/>
      <c r="H45" s="1" t="n"/>
      <c r="I45" s="1" t="n"/>
      <c r="J45" s="1" t="n"/>
      <c r="K45" s="1" t="n"/>
      <c r="L45" s="1" t="n"/>
      <c r="M45" s="1" t="n"/>
      <c r="N45" s="1" t="n"/>
      <c r="O45" s="1" t="n"/>
      <c r="P45" s="1" t="n"/>
      <c r="Q45" s="1" t="n"/>
      <c r="R45" s="1" t="n"/>
    </row>
    <row outlineLevel="0" r="46">
      <c r="A46" s="1" t="n"/>
      <c r="B46" s="1" t="n"/>
      <c r="C46" s="1" t="n"/>
      <c r="D46" s="1" t="n"/>
      <c r="E46" s="1" t="n"/>
      <c r="F46" s="1" t="n"/>
      <c r="G46" s="1" t="n"/>
      <c r="H46" s="1" t="n"/>
      <c r="I46" s="1" t="n"/>
      <c r="J46" s="1" t="n"/>
      <c r="K46" s="1" t="n"/>
      <c r="L46" s="1" t="n"/>
      <c r="M46" s="1" t="n"/>
      <c r="N46" s="1" t="n"/>
      <c r="O46" s="1" t="n"/>
      <c r="P46" s="1" t="n"/>
      <c r="Q46" s="1" t="n"/>
      <c r="R46" s="1" t="n"/>
    </row>
    <row outlineLevel="0" r="47">
      <c r="A47" s="1" t="n"/>
      <c r="B47" s="1" t="n"/>
      <c r="C47" s="1" t="n"/>
      <c r="D47" s="1" t="n"/>
      <c r="E47" s="1" t="n"/>
      <c r="F47" s="1" t="n"/>
      <c r="G47" s="1" t="n"/>
      <c r="H47" s="1" t="n"/>
      <c r="I47" s="1" t="n"/>
      <c r="J47" s="1" t="n"/>
      <c r="K47" s="1" t="n"/>
      <c r="L47" s="1" t="n"/>
      <c r="M47" s="1" t="n"/>
      <c r="N47" s="1" t="n"/>
      <c r="O47" s="1" t="n"/>
      <c r="P47" s="1" t="n"/>
      <c r="Q47" s="1" t="n"/>
      <c r="R47" s="1" t="n"/>
    </row>
    <row outlineLevel="0" r="48">
      <c r="A48" s="1" t="n"/>
      <c r="B48" s="1" t="n"/>
      <c r="C48" s="1" t="n"/>
      <c r="D48" s="1" t="n"/>
      <c r="E48" s="1" t="n"/>
      <c r="F48" s="1" t="n"/>
      <c r="G48" s="1" t="n"/>
      <c r="H48" s="1" t="n"/>
      <c r="I48" s="1" t="n"/>
      <c r="J48" s="1" t="n"/>
      <c r="K48" s="1" t="n"/>
      <c r="L48" s="1" t="n"/>
      <c r="M48" s="1" t="n"/>
      <c r="N48" s="1" t="n"/>
      <c r="O48" s="1" t="n"/>
      <c r="P48" s="1" t="n"/>
      <c r="Q48" s="1" t="n"/>
      <c r="R48" s="1" t="n"/>
    </row>
    <row outlineLevel="0" r="49">
      <c r="A49" s="1" t="n"/>
      <c r="B49" s="1" t="n"/>
      <c r="C49" s="1" t="n"/>
      <c r="D49" s="1" t="n"/>
      <c r="E49" s="1" t="n"/>
      <c r="F49" s="1" t="n"/>
      <c r="G49" s="1" t="n"/>
      <c r="H49" s="1" t="n"/>
      <c r="I49" s="1" t="n"/>
      <c r="J49" s="1" t="n"/>
      <c r="K49" s="1" t="n"/>
      <c r="L49" s="1" t="n"/>
      <c r="M49" s="1" t="n"/>
      <c r="N49" s="1" t="n"/>
      <c r="O49" s="1" t="n"/>
      <c r="P49" s="1" t="n"/>
      <c r="Q49" s="1" t="n"/>
      <c r="R49" s="1" t="n"/>
    </row>
    <row outlineLevel="0" r="50">
      <c r="A50" s="1" t="n"/>
      <c r="B50" s="1" t="n"/>
      <c r="C50" s="1" t="n"/>
      <c r="D50" s="1" t="n"/>
      <c r="E50" s="1" t="n"/>
      <c r="F50" s="1" t="n"/>
      <c r="G50" s="1" t="n"/>
      <c r="H50" s="1" t="n"/>
      <c r="I50" s="1" t="n"/>
      <c r="J50" s="1" t="n"/>
      <c r="K50" s="1" t="n"/>
      <c r="L50" s="1" t="n"/>
      <c r="M50" s="1" t="n"/>
      <c r="N50" s="1" t="n"/>
      <c r="O50" s="1" t="n"/>
      <c r="P50" s="1" t="n"/>
      <c r="Q50" s="1" t="n"/>
      <c r="R50" s="1" t="n"/>
    </row>
    <row outlineLevel="0" r="51">
      <c r="A51" s="1" t="n"/>
      <c r="B51" s="1" t="n"/>
      <c r="C51" s="1" t="n"/>
      <c r="D51" s="1" t="n"/>
      <c r="E51" s="1" t="n"/>
      <c r="F51" s="1" t="n"/>
      <c r="G51" s="1" t="n"/>
      <c r="H51" s="1" t="n"/>
      <c r="I51" s="1" t="n"/>
      <c r="J51" s="1" t="n"/>
      <c r="K51" s="1" t="n"/>
      <c r="L51" s="1" t="n"/>
      <c r="M51" s="1" t="n"/>
      <c r="N51" s="1" t="n"/>
      <c r="O51" s="1" t="n"/>
      <c r="P51" s="1" t="n"/>
      <c r="Q51" s="1" t="n"/>
      <c r="R51" s="1" t="n"/>
    </row>
    <row outlineLevel="0" r="52">
      <c r="A52" s="1" t="n"/>
      <c r="B52" s="1" t="n"/>
      <c r="C52" s="1" t="n"/>
      <c r="D52" s="1" t="n"/>
      <c r="E52" s="1" t="n"/>
      <c r="F52" s="1" t="n"/>
      <c r="G52" s="1" t="n"/>
      <c r="H52" s="1" t="n"/>
      <c r="I52" s="1" t="n"/>
      <c r="J52" s="1" t="n"/>
      <c r="K52" s="1" t="n"/>
      <c r="L52" s="1" t="n"/>
      <c r="M52" s="1" t="n"/>
      <c r="N52" s="1" t="n"/>
      <c r="O52" s="1" t="n"/>
      <c r="P52" s="1" t="n"/>
      <c r="Q52" s="1" t="n"/>
      <c r="R52" s="1" t="n"/>
    </row>
    <row outlineLevel="0" r="53">
      <c r="A53" s="1" t="n"/>
      <c r="B53" s="1" t="n"/>
      <c r="C53" s="1" t="n"/>
    </row>
    <row outlineLevel="0" r="54">
      <c r="A54" s="1" t="n"/>
      <c r="B54" s="1" t="n"/>
      <c r="C54" s="1" t="n"/>
    </row>
    <row outlineLevel="0" r="55">
      <c r="A55" s="1" t="n"/>
      <c r="B55" s="1" t="n"/>
      <c r="C55" s="1" t="n"/>
    </row>
    <row outlineLevel="0" r="56">
      <c r="A56" s="1" t="n"/>
      <c r="B56" s="1" t="n"/>
      <c r="C56" s="1" t="n"/>
    </row>
  </sheetData>
  <mergeCells count="7">
    <mergeCell ref="A3:F3"/>
    <mergeCell ref="D5:F5"/>
    <mergeCell ref="A11:F11"/>
    <mergeCell ref="A7:F7"/>
    <mergeCell ref="C5:C6"/>
    <mergeCell ref="B5:B6"/>
    <mergeCell ref="A5:A6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1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BC206"/>
  <sheetViews>
    <sheetView showZeros="true" workbookViewId="0"/>
  </sheetViews>
  <sheetFormatPr baseColWidth="8" customHeight="false" defaultColWidth="8.85546864361033" defaultRowHeight="15.75" zeroHeight="false"/>
  <cols>
    <col bestFit="true" customWidth="true" max="1" min="1" outlineLevel="0" style="1" width="3.14062497092456"/>
    <col customWidth="true" hidden="false" max="2" min="2" outlineLevel="0" style="1" width="32.7795475379808"/>
    <col customWidth="true" max="3" min="3" outlineLevel="0" style="1" width="13.8554681361118"/>
    <col customWidth="true" max="4" min="4" outlineLevel="0" style="1" width="12.2851566656466"/>
    <col customWidth="true" max="5" min="5" outlineLevel="0" style="1" width="18.7109381330516"/>
    <col customWidth="true" max="6" min="6" outlineLevel="0" style="1" width="17.4257812982388"/>
    <col bestFit="true" customWidth="true" max="16384" min="7" outlineLevel="0" style="1" width="8.85546864361033"/>
  </cols>
  <sheetData>
    <row outlineLevel="0" r="1">
      <c r="F1" s="11" t="s">
        <v>153</v>
      </c>
    </row>
    <row customFormat="true" customHeight="true" ht="43.1500015258789" outlineLevel="0" r="3" s="1">
      <c r="A3" s="29" t="s">
        <v>154</v>
      </c>
      <c r="B3" s="29" t="s"/>
      <c r="C3" s="29" t="s"/>
      <c r="D3" s="29" t="s"/>
      <c r="E3" s="29" t="s"/>
      <c r="F3" s="29" t="s"/>
    </row>
    <row outlineLevel="0" r="4">
      <c r="A4" s="4" t="n"/>
      <c r="B4" s="4" t="n"/>
      <c r="C4" s="4" t="n"/>
      <c r="D4" s="4" t="n"/>
      <c r="E4" s="4" t="n"/>
      <c r="F4" s="4" t="s">
        <v>140</v>
      </c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</row>
    <row outlineLevel="0" r="5">
      <c r="A5" s="6" t="s">
        <v>2</v>
      </c>
      <c r="B5" s="6" t="s">
        <v>59</v>
      </c>
      <c r="C5" s="6" t="s">
        <v>141</v>
      </c>
      <c r="D5" s="6" t="s">
        <v>64</v>
      </c>
      <c r="E5" s="51" t="s"/>
      <c r="F5" s="52" t="s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</row>
    <row customHeight="true" ht="31.1499996185303" outlineLevel="0" r="6">
      <c r="A6" s="53" t="s"/>
      <c r="B6" s="53" t="s"/>
      <c r="C6" s="53" t="s"/>
      <c r="D6" s="6" t="s">
        <v>142</v>
      </c>
      <c r="E6" s="6" t="s">
        <v>143</v>
      </c>
      <c r="F6" s="6" t="s">
        <v>144</v>
      </c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</row>
    <row outlineLevel="0" r="7">
      <c r="A7" s="6" t="s">
        <v>145</v>
      </c>
      <c r="B7" s="51" t="s"/>
      <c r="C7" s="51" t="s"/>
      <c r="D7" s="51" t="s"/>
      <c r="E7" s="51" t="s"/>
      <c r="F7" s="52" t="s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</row>
    <row outlineLevel="0" r="8">
      <c r="A8" s="57" t="n">
        <v>1</v>
      </c>
      <c r="B8" s="57" t="s">
        <v>146</v>
      </c>
      <c r="C8" s="60" t="n">
        <v>1</v>
      </c>
      <c r="D8" s="59" t="n">
        <v>0.377</v>
      </c>
      <c r="E8" s="59" t="n">
        <v>0.156</v>
      </c>
      <c r="F8" s="59" t="n">
        <v>0.467</v>
      </c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</row>
    <row outlineLevel="0" r="9">
      <c r="A9" s="57" t="n">
        <v>2</v>
      </c>
      <c r="B9" s="57" t="s">
        <v>147</v>
      </c>
      <c r="C9" s="60" t="n">
        <v>1</v>
      </c>
      <c r="D9" s="59" t="n">
        <v>0.457</v>
      </c>
      <c r="E9" s="59" t="n">
        <v>0.157</v>
      </c>
      <c r="F9" s="59" t="n">
        <v>0.386</v>
      </c>
      <c r="G9" s="1" t="n"/>
      <c r="H9" s="1" t="n"/>
      <c r="I9" s="1" t="n"/>
      <c r="J9" s="1" t="n"/>
      <c r="K9" s="1" t="n"/>
      <c r="L9" s="1" t="n"/>
      <c r="M9" s="1" t="n"/>
      <c r="N9" s="1" t="n"/>
      <c r="O9" s="1" t="n"/>
      <c r="P9" s="1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</row>
    <row outlineLevel="0" r="10">
      <c r="A10" s="57" t="n">
        <v>3</v>
      </c>
      <c r="B10" s="57" t="s">
        <v>148</v>
      </c>
      <c r="C10" s="60" t="n">
        <v>1</v>
      </c>
      <c r="D10" s="59" t="n">
        <v>0.285</v>
      </c>
      <c r="E10" s="59" t="n">
        <v>0.552</v>
      </c>
      <c r="F10" s="59" t="n">
        <v>0.163</v>
      </c>
      <c r="G10" s="1" t="n"/>
      <c r="H10" s="1" t="n"/>
      <c r="I10" s="1" t="n"/>
      <c r="J10" s="1" t="n"/>
      <c r="K10" s="1" t="n"/>
      <c r="L10" s="1" t="n"/>
      <c r="M10" s="1" t="n"/>
      <c r="N10" s="1" t="n"/>
      <c r="O10" s="1" t="n"/>
      <c r="P10" s="1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</row>
    <row outlineLevel="0" r="11">
      <c r="A11" s="6" t="s">
        <v>149</v>
      </c>
      <c r="B11" s="51" t="s"/>
      <c r="C11" s="51" t="s"/>
      <c r="D11" s="51" t="s"/>
      <c r="E11" s="51" t="s"/>
      <c r="F11" s="52" t="s"/>
      <c r="G11" s="1" t="n"/>
      <c r="H11" s="1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</row>
    <row outlineLevel="0" r="12">
      <c r="A12" s="57" t="n">
        <v>1</v>
      </c>
      <c r="B12" s="57" t="s">
        <v>146</v>
      </c>
      <c r="C12" s="60" t="n">
        <v>1</v>
      </c>
      <c r="D12" s="59" t="n">
        <v>0.37000770496961</v>
      </c>
      <c r="E12" s="59" t="n">
        <v>0.155110316379999</v>
      </c>
      <c r="F12" s="59" t="n">
        <v>0.474881978650391</v>
      </c>
      <c r="G12" s="1" t="n"/>
      <c r="H12" s="1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</row>
    <row outlineLevel="0" r="13">
      <c r="A13" s="57" t="n">
        <v>2</v>
      </c>
      <c r="B13" s="57" t="s">
        <v>147</v>
      </c>
      <c r="C13" s="60" t="n">
        <v>1</v>
      </c>
      <c r="D13" s="59" t="n">
        <v>0.438</v>
      </c>
      <c r="E13" s="59" t="n">
        <v>0.173</v>
      </c>
      <c r="F13" s="59" t="n">
        <v>0.389</v>
      </c>
      <c r="G13" s="1" t="n"/>
      <c r="H13" s="1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</row>
    <row outlineLevel="0" r="14">
      <c r="A14" s="57" t="n">
        <v>3</v>
      </c>
      <c r="B14" s="57" t="s">
        <v>148</v>
      </c>
      <c r="C14" s="60" t="n">
        <v>1</v>
      </c>
      <c r="D14" s="59" t="n">
        <v>0.285</v>
      </c>
      <c r="E14" s="59" t="n">
        <v>0.552</v>
      </c>
      <c r="F14" s="59" t="n">
        <v>0.163</v>
      </c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</row>
    <row outlineLevel="0" r="15">
      <c r="A15" s="1" t="n"/>
      <c r="B15" s="1" t="n"/>
      <c r="C15" s="1" t="n"/>
      <c r="D15" s="1" t="n"/>
      <c r="E15" s="1" t="n"/>
      <c r="F15" s="1" t="n"/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  <c r="P15" s="1" t="n"/>
      <c r="Q15" s="1" t="n"/>
      <c r="R15" s="1" t="n"/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</row>
    <row outlineLevel="0" r="16">
      <c r="A16" s="1" t="n"/>
      <c r="B16" s="1" t="n"/>
      <c r="C16" s="1" t="n"/>
      <c r="D16" s="1" t="n"/>
      <c r="E16" s="1" t="n"/>
      <c r="F16" s="1" t="n"/>
      <c r="G16" s="1" t="n"/>
      <c r="H16" s="1" t="n"/>
      <c r="I16" s="1" t="n"/>
      <c r="J16" s="1" t="n"/>
      <c r="K16" s="1" t="n"/>
      <c r="L16" s="1" t="n"/>
      <c r="M16" s="1" t="n"/>
      <c r="N16" s="1" t="n"/>
      <c r="O16" s="1" t="n"/>
      <c r="P16" s="1" t="n"/>
      <c r="Q16" s="1" t="n"/>
      <c r="R16" s="1" t="n"/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</row>
    <row outlineLevel="0" r="17">
      <c r="A17" s="1" t="n"/>
      <c r="B17" s="1" t="n"/>
      <c r="C17" s="1" t="n"/>
      <c r="D17" s="1" t="n"/>
      <c r="E17" s="1" t="n"/>
      <c r="F17" s="1" t="n"/>
      <c r="G17" s="1" t="n"/>
      <c r="H17" s="1" t="n"/>
      <c r="I17" s="1" t="n"/>
      <c r="J17" s="1" t="n"/>
      <c r="K17" s="1" t="n"/>
      <c r="L17" s="1" t="n"/>
      <c r="M17" s="1" t="n"/>
      <c r="N17" s="1" t="n"/>
      <c r="O17" s="1" t="n"/>
      <c r="P17" s="1" t="n"/>
      <c r="Q17" s="1" t="n"/>
      <c r="R17" s="1" t="n"/>
      <c r="S17" s="1" t="n"/>
      <c r="T17" s="1" t="n"/>
      <c r="U17" s="1" t="n"/>
      <c r="V17" s="1" t="n"/>
      <c r="W17" s="1" t="n"/>
      <c r="X17" s="1" t="n"/>
      <c r="Y17" s="1" t="n"/>
      <c r="Z17" s="1" t="n"/>
      <c r="AA17" s="1" t="n"/>
      <c r="AB17" s="1" t="n"/>
      <c r="AC17" s="1" t="n"/>
      <c r="AD17" s="1" t="n"/>
      <c r="AE17" s="1" t="n"/>
      <c r="AF17" s="1" t="n"/>
      <c r="AG17" s="1" t="n"/>
      <c r="AH17" s="1" t="n"/>
      <c r="AI17" s="1" t="n"/>
      <c r="AJ17" s="1" t="n"/>
      <c r="AK17" s="1" t="n"/>
      <c r="AL17" s="1" t="n"/>
      <c r="AM17" s="1" t="n"/>
      <c r="AN17" s="1" t="n"/>
      <c r="AO17" s="1" t="n"/>
      <c r="AP17" s="1" t="n"/>
      <c r="AQ17" s="1" t="n"/>
      <c r="AR17" s="1" t="n"/>
      <c r="AS17" s="1" t="n"/>
      <c r="AT17" s="1" t="n"/>
      <c r="AU17" s="1" t="n"/>
      <c r="AV17" s="1" t="n"/>
      <c r="AW17" s="1" t="n"/>
      <c r="AX17" s="1" t="n"/>
      <c r="AY17" s="1" t="n"/>
      <c r="AZ17" s="1" t="n"/>
      <c r="BA17" s="1" t="n"/>
      <c r="BB17" s="1" t="n"/>
      <c r="BC17" s="1" t="n"/>
    </row>
    <row outlineLevel="0" r="18">
      <c r="A18" s="1" t="n"/>
      <c r="B18" s="1" t="n"/>
      <c r="C18" s="1" t="n"/>
      <c r="D18" s="1" t="n"/>
      <c r="E18" s="1" t="n"/>
      <c r="F18" s="1" t="n"/>
      <c r="G18" s="1" t="n"/>
      <c r="H18" s="1" t="n"/>
      <c r="I18" s="1" t="n"/>
      <c r="J18" s="1" t="n"/>
      <c r="K18" s="1" t="n"/>
      <c r="L18" s="1" t="n"/>
      <c r="M18" s="1" t="n"/>
      <c r="N18" s="1" t="n"/>
      <c r="O18" s="1" t="n"/>
      <c r="P18" s="1" t="n"/>
      <c r="Q18" s="1" t="n"/>
      <c r="R18" s="1" t="n"/>
      <c r="S18" s="1" t="n"/>
      <c r="T18" s="1" t="n"/>
      <c r="U18" s="1" t="n"/>
      <c r="V18" s="1" t="n"/>
      <c r="W18" s="1" t="n"/>
      <c r="X18" s="1" t="n"/>
      <c r="Y18" s="1" t="n"/>
      <c r="Z18" s="1" t="n"/>
      <c r="AA18" s="1" t="n"/>
      <c r="AB18" s="1" t="n"/>
      <c r="AC18" s="1" t="n"/>
      <c r="AD18" s="1" t="n"/>
      <c r="AE18" s="1" t="n"/>
      <c r="AF18" s="1" t="n"/>
      <c r="AG18" s="1" t="n"/>
      <c r="AH18" s="1" t="n"/>
      <c r="AI18" s="1" t="n"/>
      <c r="AJ18" s="1" t="n"/>
      <c r="AK18" s="1" t="n"/>
      <c r="AL18" s="1" t="n"/>
      <c r="AM18" s="1" t="n"/>
      <c r="AN18" s="1" t="n"/>
      <c r="AO18" s="1" t="n"/>
      <c r="AP18" s="1" t="n"/>
      <c r="AQ18" s="1" t="n"/>
      <c r="AR18" s="1" t="n"/>
      <c r="AS18" s="1" t="n"/>
      <c r="AT18" s="1" t="n"/>
      <c r="AU18" s="1" t="n"/>
      <c r="AV18" s="1" t="n"/>
      <c r="AW18" s="1" t="n"/>
      <c r="AX18" s="1" t="n"/>
      <c r="AY18" s="1" t="n"/>
      <c r="AZ18" s="1" t="n"/>
      <c r="BA18" s="1" t="n"/>
      <c r="BB18" s="1" t="n"/>
      <c r="BC18" s="1" t="n"/>
    </row>
    <row outlineLevel="0" r="19">
      <c r="A19" s="1" t="n"/>
      <c r="B19" s="1" t="n"/>
      <c r="C19" s="1" t="n"/>
      <c r="D19" s="1" t="n"/>
      <c r="E19" s="1" t="n"/>
      <c r="F19" s="1" t="n"/>
      <c r="G19" s="1" t="n"/>
      <c r="H19" s="1" t="n"/>
      <c r="I19" s="1" t="n"/>
      <c r="J19" s="1" t="n"/>
      <c r="K19" s="1" t="n"/>
      <c r="L19" s="1" t="n"/>
      <c r="M19" s="1" t="n"/>
      <c r="N19" s="1" t="n"/>
      <c r="O19" s="1" t="n"/>
      <c r="P19" s="1" t="n"/>
      <c r="Q19" s="1" t="n"/>
      <c r="R19" s="1" t="n"/>
      <c r="S19" s="1" t="n"/>
      <c r="T19" s="1" t="n"/>
      <c r="U19" s="1" t="n"/>
      <c r="V19" s="1" t="n"/>
      <c r="W19" s="1" t="n"/>
      <c r="X19" s="1" t="n"/>
      <c r="Y19" s="1" t="n"/>
      <c r="Z19" s="1" t="n"/>
      <c r="AA19" s="1" t="n"/>
      <c r="AB19" s="1" t="n"/>
      <c r="AC19" s="1" t="n"/>
      <c r="AD19" s="1" t="n"/>
      <c r="AE19" s="1" t="n"/>
      <c r="AF19" s="1" t="n"/>
      <c r="AG19" s="1" t="n"/>
      <c r="AH19" s="1" t="n"/>
      <c r="AI19" s="1" t="n"/>
      <c r="AJ19" s="1" t="n"/>
      <c r="AK19" s="1" t="n"/>
      <c r="AL19" s="1" t="n"/>
      <c r="AM19" s="1" t="n"/>
      <c r="AN19" s="1" t="n"/>
      <c r="AO19" s="1" t="n"/>
      <c r="AP19" s="1" t="n"/>
      <c r="AQ19" s="1" t="n"/>
      <c r="AR19" s="1" t="n"/>
      <c r="AS19" s="1" t="n"/>
      <c r="AT19" s="1" t="n"/>
      <c r="AU19" s="1" t="n"/>
      <c r="AV19" s="1" t="n"/>
      <c r="AW19" s="1" t="n"/>
      <c r="AX19" s="1" t="n"/>
      <c r="AY19" s="1" t="n"/>
      <c r="AZ19" s="1" t="n"/>
      <c r="BA19" s="1" t="n"/>
      <c r="BB19" s="1" t="n"/>
      <c r="BC19" s="1" t="n"/>
    </row>
    <row outlineLevel="0" r="20">
      <c r="A20" s="1" t="n"/>
      <c r="B20" s="1" t="n"/>
      <c r="C20" s="1" t="n"/>
      <c r="D20" s="1" t="n"/>
      <c r="E20" s="1" t="n"/>
      <c r="F20" s="1" t="n"/>
      <c r="G20" s="1" t="n"/>
      <c r="H20" s="1" t="n"/>
      <c r="I20" s="1" t="n"/>
      <c r="J20" s="1" t="n"/>
      <c r="K20" s="1" t="n"/>
      <c r="L20" s="1" t="n"/>
      <c r="M20" s="1" t="n"/>
      <c r="N20" s="1" t="n"/>
      <c r="O20" s="1" t="n"/>
      <c r="P20" s="1" t="n"/>
      <c r="Q20" s="1" t="n"/>
      <c r="R20" s="1" t="n"/>
      <c r="S20" s="1" t="n"/>
      <c r="T20" s="1" t="n"/>
      <c r="U20" s="1" t="n"/>
      <c r="V20" s="1" t="n"/>
      <c r="W20" s="1" t="n"/>
      <c r="X20" s="1" t="n"/>
      <c r="Y20" s="1" t="n"/>
      <c r="Z20" s="1" t="n"/>
      <c r="AA20" s="1" t="n"/>
      <c r="AB20" s="1" t="n"/>
      <c r="AC20" s="1" t="n"/>
      <c r="AD20" s="1" t="n"/>
      <c r="AE20" s="1" t="n"/>
      <c r="AF20" s="1" t="n"/>
      <c r="AG20" s="1" t="n"/>
      <c r="AH20" s="1" t="n"/>
      <c r="AI20" s="1" t="n"/>
      <c r="AJ20" s="1" t="n"/>
      <c r="AK20" s="1" t="n"/>
      <c r="AL20" s="1" t="n"/>
      <c r="AM20" s="1" t="n"/>
      <c r="AN20" s="1" t="n"/>
      <c r="AO20" s="1" t="n"/>
      <c r="AP20" s="1" t="n"/>
      <c r="AQ20" s="1" t="n"/>
      <c r="AR20" s="1" t="n"/>
      <c r="AS20" s="1" t="n"/>
      <c r="AT20" s="1" t="n"/>
      <c r="AU20" s="1" t="n"/>
      <c r="AV20" s="1" t="n"/>
      <c r="AW20" s="1" t="n"/>
      <c r="AX20" s="1" t="n"/>
      <c r="AY20" s="1" t="n"/>
      <c r="AZ20" s="1" t="n"/>
      <c r="BA20" s="1" t="n"/>
      <c r="BB20" s="1" t="n"/>
      <c r="BC20" s="1" t="n"/>
    </row>
    <row outlineLevel="0" r="21">
      <c r="A21" s="1" t="n"/>
      <c r="B21" s="1" t="n"/>
      <c r="C21" s="1" t="n"/>
      <c r="D21" s="1" t="n"/>
      <c r="E21" s="1" t="n"/>
      <c r="F21" s="1" t="n"/>
      <c r="G21" s="1" t="n"/>
      <c r="H21" s="1" t="n"/>
      <c r="I21" s="1" t="n"/>
      <c r="J21" s="1" t="n"/>
      <c r="K21" s="1" t="n"/>
      <c r="L21" s="1" t="n"/>
      <c r="M21" s="1" t="n"/>
      <c r="N21" s="1" t="n"/>
      <c r="O21" s="1" t="n"/>
      <c r="P21" s="1" t="n"/>
      <c r="Q21" s="1" t="n"/>
      <c r="R21" s="1" t="n"/>
      <c r="S21" s="1" t="n"/>
      <c r="T21" s="1" t="n"/>
      <c r="U21" s="1" t="n"/>
      <c r="V21" s="1" t="n"/>
      <c r="W21" s="1" t="n"/>
      <c r="X21" s="1" t="n"/>
      <c r="Y21" s="1" t="n"/>
      <c r="Z21" s="1" t="n"/>
      <c r="AA21" s="1" t="n"/>
      <c r="AB21" s="1" t="n"/>
      <c r="AC21" s="1" t="n"/>
      <c r="AD21" s="1" t="n"/>
      <c r="AE21" s="1" t="n"/>
      <c r="AF21" s="1" t="n"/>
      <c r="AG21" s="1" t="n"/>
      <c r="AH21" s="1" t="n"/>
      <c r="AI21" s="1" t="n"/>
      <c r="AJ21" s="1" t="n"/>
      <c r="AK21" s="1" t="n"/>
      <c r="AL21" s="1" t="n"/>
      <c r="AM21" s="1" t="n"/>
      <c r="AN21" s="1" t="n"/>
      <c r="AO21" s="1" t="n"/>
      <c r="AP21" s="1" t="n"/>
      <c r="AQ21" s="1" t="n"/>
      <c r="AR21" s="1" t="n"/>
      <c r="AS21" s="1" t="n"/>
      <c r="AT21" s="1" t="n"/>
      <c r="AU21" s="1" t="n"/>
      <c r="AV21" s="1" t="n"/>
      <c r="AW21" s="1" t="n"/>
      <c r="AX21" s="1" t="n"/>
      <c r="AY21" s="1" t="n"/>
      <c r="AZ21" s="1" t="n"/>
      <c r="BA21" s="1" t="n"/>
      <c r="BB21" s="1" t="n"/>
      <c r="BC21" s="1" t="n"/>
    </row>
    <row outlineLevel="0" r="22">
      <c r="A22" s="1" t="n"/>
      <c r="B22" s="1" t="n"/>
      <c r="C22" s="1" t="n"/>
      <c r="D22" s="1" t="n"/>
      <c r="E22" s="1" t="n"/>
      <c r="F22" s="1" t="n"/>
      <c r="G22" s="1" t="n"/>
      <c r="H22" s="1" t="n"/>
      <c r="I22" s="1" t="n"/>
      <c r="J22" s="1" t="n"/>
      <c r="K22" s="1" t="n"/>
      <c r="L22" s="1" t="n"/>
      <c r="M22" s="1" t="n"/>
      <c r="N22" s="1" t="n"/>
      <c r="O22" s="1" t="n"/>
      <c r="P22" s="1" t="n"/>
      <c r="Q22" s="1" t="n"/>
      <c r="R22" s="1" t="n"/>
      <c r="S22" s="1" t="n"/>
      <c r="T22" s="1" t="n"/>
      <c r="U22" s="1" t="n"/>
      <c r="V22" s="1" t="n"/>
      <c r="W22" s="1" t="n"/>
      <c r="X22" s="1" t="n"/>
      <c r="Y22" s="1" t="n"/>
      <c r="Z22" s="1" t="n"/>
      <c r="AA22" s="1" t="n"/>
      <c r="AB22" s="1" t="n"/>
      <c r="AC22" s="1" t="n"/>
      <c r="AD22" s="1" t="n"/>
      <c r="AE22" s="1" t="n"/>
      <c r="AF22" s="1" t="n"/>
      <c r="AG22" s="1" t="n"/>
      <c r="AH22" s="1" t="n"/>
      <c r="AI22" s="1" t="n"/>
      <c r="AJ22" s="1" t="n"/>
      <c r="AK22" s="1" t="n"/>
      <c r="AL22" s="1" t="n"/>
      <c r="AM22" s="1" t="n"/>
      <c r="AN22" s="1" t="n"/>
      <c r="AO22" s="1" t="n"/>
      <c r="AP22" s="1" t="n"/>
      <c r="AQ22" s="1" t="n"/>
      <c r="AR22" s="1" t="n"/>
      <c r="AS22" s="1" t="n"/>
      <c r="AT22" s="1" t="n"/>
      <c r="AU22" s="1" t="n"/>
      <c r="AV22" s="1" t="n"/>
      <c r="AW22" s="1" t="n"/>
      <c r="AX22" s="1" t="n"/>
      <c r="AY22" s="1" t="n"/>
      <c r="AZ22" s="1" t="n"/>
      <c r="BA22" s="1" t="n"/>
      <c r="BB22" s="1" t="n"/>
      <c r="BC22" s="1" t="n"/>
    </row>
    <row outlineLevel="0" r="23">
      <c r="A23" s="1" t="n"/>
      <c r="B23" s="1" t="n"/>
      <c r="C23" s="1" t="n"/>
      <c r="D23" s="1" t="n"/>
      <c r="E23" s="1" t="n"/>
      <c r="F23" s="1" t="n"/>
      <c r="G23" s="1" t="n"/>
      <c r="H23" s="1" t="n"/>
      <c r="I23" s="1" t="n"/>
      <c r="J23" s="1" t="n"/>
      <c r="K23" s="1" t="n"/>
      <c r="L23" s="1" t="n"/>
      <c r="M23" s="1" t="n"/>
      <c r="N23" s="1" t="n"/>
      <c r="O23" s="1" t="n"/>
      <c r="P23" s="1" t="n"/>
      <c r="Q23" s="1" t="n"/>
      <c r="R23" s="1" t="n"/>
      <c r="S23" s="1" t="n"/>
      <c r="T23" s="1" t="n"/>
      <c r="U23" s="1" t="n"/>
      <c r="V23" s="1" t="n"/>
      <c r="W23" s="1" t="n"/>
      <c r="X23" s="1" t="n"/>
      <c r="Y23" s="1" t="n"/>
      <c r="Z23" s="1" t="n"/>
      <c r="AA23" s="1" t="n"/>
      <c r="AB23" s="1" t="n"/>
      <c r="AC23" s="1" t="n"/>
      <c r="AD23" s="1" t="n"/>
      <c r="AE23" s="1" t="n"/>
      <c r="AF23" s="1" t="n"/>
      <c r="AG23" s="1" t="n"/>
      <c r="AH23" s="1" t="n"/>
      <c r="AI23" s="1" t="n"/>
      <c r="AJ23" s="1" t="n"/>
      <c r="AK23" s="1" t="n"/>
      <c r="AL23" s="1" t="n"/>
      <c r="AM23" s="1" t="n"/>
      <c r="AN23" s="1" t="n"/>
      <c r="AO23" s="1" t="n"/>
      <c r="AP23" s="1" t="n"/>
      <c r="AQ23" s="1" t="n"/>
      <c r="AR23" s="1" t="n"/>
      <c r="AS23" s="1" t="n"/>
      <c r="AT23" s="1" t="n"/>
      <c r="AU23" s="1" t="n"/>
      <c r="AV23" s="1" t="n"/>
      <c r="AW23" s="1" t="n"/>
      <c r="AX23" s="1" t="n"/>
      <c r="AY23" s="1" t="n"/>
      <c r="AZ23" s="1" t="n"/>
      <c r="BA23" s="1" t="n"/>
      <c r="BB23" s="1" t="n"/>
      <c r="BC23" s="1" t="n"/>
    </row>
    <row outlineLevel="0" r="24">
      <c r="A24" s="1" t="n"/>
      <c r="B24" s="1" t="n"/>
      <c r="C24" s="1" t="n"/>
      <c r="D24" s="1" t="n"/>
      <c r="E24" s="1" t="n"/>
      <c r="F24" s="1" t="n"/>
      <c r="G24" s="1" t="n"/>
      <c r="H24" s="1" t="n"/>
      <c r="I24" s="1" t="n"/>
      <c r="J24" s="1" t="n"/>
      <c r="K24" s="1" t="n"/>
      <c r="L24" s="1" t="n"/>
      <c r="M24" s="1" t="n"/>
      <c r="N24" s="1" t="n"/>
      <c r="O24" s="1" t="n"/>
      <c r="P24" s="1" t="n"/>
      <c r="Q24" s="1" t="n"/>
      <c r="R24" s="1" t="n"/>
      <c r="S24" s="1" t="n"/>
      <c r="T24" s="1" t="n"/>
      <c r="U24" s="1" t="n"/>
      <c r="V24" s="1" t="n"/>
      <c r="W24" s="1" t="n"/>
      <c r="X24" s="1" t="n"/>
      <c r="Y24" s="1" t="n"/>
      <c r="Z24" s="1" t="n"/>
      <c r="AA24" s="1" t="n"/>
      <c r="AB24" s="1" t="n"/>
      <c r="AC24" s="1" t="n"/>
      <c r="AD24" s="1" t="n"/>
      <c r="AE24" s="1" t="n"/>
      <c r="AF24" s="1" t="n"/>
      <c r="AG24" s="1" t="n"/>
      <c r="AH24" s="1" t="n"/>
      <c r="AI24" s="1" t="n"/>
      <c r="AJ24" s="1" t="n"/>
      <c r="AK24" s="1" t="n"/>
      <c r="AL24" s="1" t="n"/>
      <c r="AM24" s="1" t="n"/>
      <c r="AN24" s="1" t="n"/>
      <c r="AO24" s="1" t="n"/>
      <c r="AP24" s="1" t="n"/>
      <c r="AQ24" s="1" t="n"/>
      <c r="AR24" s="1" t="n"/>
      <c r="AS24" s="1" t="n"/>
      <c r="AT24" s="1" t="n"/>
      <c r="AU24" s="1" t="n"/>
      <c r="AV24" s="1" t="n"/>
      <c r="AW24" s="1" t="n"/>
      <c r="AX24" s="1" t="n"/>
      <c r="AY24" s="1" t="n"/>
      <c r="AZ24" s="1" t="n"/>
      <c r="BA24" s="1" t="n"/>
      <c r="BB24" s="1" t="n"/>
      <c r="BC24" s="1" t="n"/>
    </row>
    <row outlineLevel="0" r="25">
      <c r="A25" s="1" t="n"/>
      <c r="B25" s="1" t="n"/>
      <c r="C25" s="1" t="n"/>
      <c r="D25" s="1" t="n"/>
      <c r="E25" s="1" t="n"/>
      <c r="F25" s="1" t="n"/>
      <c r="G25" s="1" t="n"/>
      <c r="H25" s="1" t="n"/>
      <c r="I25" s="1" t="n"/>
      <c r="J25" s="1" t="n"/>
      <c r="K25" s="1" t="n"/>
      <c r="L25" s="1" t="n"/>
      <c r="M25" s="1" t="n"/>
      <c r="N25" s="1" t="n"/>
      <c r="O25" s="1" t="n"/>
      <c r="P25" s="1" t="n"/>
      <c r="Q25" s="1" t="n"/>
      <c r="R25" s="1" t="n"/>
      <c r="S25" s="1" t="n"/>
      <c r="T25" s="1" t="n"/>
      <c r="U25" s="1" t="n"/>
      <c r="V25" s="1" t="n"/>
      <c r="W25" s="1" t="n"/>
      <c r="X25" s="1" t="n"/>
      <c r="Y25" s="1" t="n"/>
      <c r="Z25" s="1" t="n"/>
      <c r="AA25" s="1" t="n"/>
      <c r="AB25" s="1" t="n"/>
      <c r="AC25" s="1" t="n"/>
      <c r="AD25" s="1" t="n"/>
      <c r="AE25" s="1" t="n"/>
      <c r="AF25" s="1" t="n"/>
      <c r="AG25" s="1" t="n"/>
      <c r="AH25" s="1" t="n"/>
      <c r="AI25" s="1" t="n"/>
      <c r="AJ25" s="1" t="n"/>
      <c r="AK25" s="1" t="n"/>
      <c r="AL25" s="1" t="n"/>
      <c r="AM25" s="1" t="n"/>
      <c r="AN25" s="1" t="n"/>
      <c r="AO25" s="1" t="n"/>
      <c r="AP25" s="1" t="n"/>
      <c r="AQ25" s="1" t="n"/>
      <c r="AR25" s="1" t="n"/>
      <c r="AS25" s="1" t="n"/>
      <c r="AT25" s="1" t="n"/>
      <c r="AU25" s="1" t="n"/>
      <c r="AV25" s="1" t="n"/>
      <c r="AW25" s="1" t="n"/>
      <c r="AX25" s="1" t="n"/>
      <c r="AY25" s="1" t="n"/>
      <c r="AZ25" s="1" t="n"/>
      <c r="BA25" s="1" t="n"/>
      <c r="BB25" s="1" t="n"/>
      <c r="BC25" s="1" t="n"/>
    </row>
    <row outlineLevel="0" r="26">
      <c r="A26" s="1" t="n"/>
      <c r="B26" s="1" t="n"/>
      <c r="C26" s="1" t="n"/>
      <c r="D26" s="1" t="n"/>
      <c r="E26" s="1" t="n"/>
      <c r="F26" s="1" t="n"/>
      <c r="G26" s="1" t="n"/>
      <c r="H26" s="1" t="n"/>
      <c r="I26" s="1" t="n"/>
      <c r="J26" s="1" t="n"/>
      <c r="K26" s="1" t="n"/>
      <c r="L26" s="1" t="n"/>
      <c r="M26" s="1" t="n"/>
      <c r="N26" s="1" t="n"/>
      <c r="O26" s="1" t="n"/>
      <c r="P26" s="1" t="n"/>
      <c r="Q26" s="1" t="n"/>
      <c r="R26" s="1" t="n"/>
      <c r="S26" s="1" t="n"/>
      <c r="T26" s="1" t="n"/>
      <c r="U26" s="1" t="n"/>
      <c r="V26" s="1" t="n"/>
      <c r="W26" s="1" t="n"/>
      <c r="X26" s="1" t="n"/>
      <c r="Y26" s="1" t="n"/>
      <c r="Z26" s="1" t="n"/>
      <c r="AA26" s="1" t="n"/>
      <c r="AB26" s="1" t="n"/>
      <c r="AC26" s="1" t="n"/>
      <c r="AD26" s="1" t="n"/>
      <c r="AE26" s="1" t="n"/>
      <c r="AF26" s="1" t="n"/>
      <c r="AG26" s="1" t="n"/>
      <c r="AH26" s="1" t="n"/>
      <c r="AI26" s="1" t="n"/>
      <c r="AJ26" s="1" t="n"/>
      <c r="AK26" s="1" t="n"/>
      <c r="AL26" s="1" t="n"/>
      <c r="AM26" s="1" t="n"/>
      <c r="AN26" s="1" t="n"/>
      <c r="AO26" s="1" t="n"/>
      <c r="AP26" s="1" t="n"/>
      <c r="AQ26" s="1" t="n"/>
      <c r="AR26" s="1" t="n"/>
      <c r="AS26" s="1" t="n"/>
      <c r="AT26" s="1" t="n"/>
      <c r="AU26" s="1" t="n"/>
      <c r="AV26" s="1" t="n"/>
      <c r="AW26" s="1" t="n"/>
      <c r="AX26" s="1" t="n"/>
      <c r="AY26" s="1" t="n"/>
      <c r="AZ26" s="1" t="n"/>
      <c r="BA26" s="1" t="n"/>
      <c r="BB26" s="1" t="n"/>
      <c r="BC26" s="1" t="n"/>
    </row>
    <row outlineLevel="0" r="27">
      <c r="A27" s="1" t="n"/>
      <c r="B27" s="1" t="n"/>
      <c r="C27" s="1" t="n"/>
      <c r="D27" s="1" t="n"/>
      <c r="E27" s="1" t="n"/>
      <c r="F27" s="1" t="n"/>
      <c r="G27" s="1" t="n"/>
      <c r="H27" s="1" t="n"/>
      <c r="I27" s="1" t="n"/>
      <c r="J27" s="1" t="n"/>
      <c r="K27" s="1" t="n"/>
      <c r="L27" s="1" t="n"/>
      <c r="M27" s="1" t="n"/>
      <c r="N27" s="1" t="n"/>
      <c r="O27" s="1" t="n"/>
      <c r="P27" s="1" t="n"/>
      <c r="Q27" s="1" t="n"/>
      <c r="R27" s="1" t="n"/>
      <c r="S27" s="1" t="n"/>
      <c r="T27" s="1" t="n"/>
      <c r="U27" s="1" t="n"/>
      <c r="V27" s="1" t="n"/>
      <c r="W27" s="1" t="n"/>
      <c r="X27" s="1" t="n"/>
      <c r="Y27" s="1" t="n"/>
      <c r="Z27" s="1" t="n"/>
      <c r="AA27" s="1" t="n"/>
      <c r="AB27" s="1" t="n"/>
      <c r="AC27" s="1" t="n"/>
      <c r="AD27" s="1" t="n"/>
      <c r="AE27" s="1" t="n"/>
      <c r="AF27" s="1" t="n"/>
      <c r="AG27" s="1" t="n"/>
      <c r="AH27" s="1" t="n"/>
      <c r="AI27" s="1" t="n"/>
      <c r="AJ27" s="1" t="n"/>
      <c r="AK27" s="1" t="n"/>
      <c r="AL27" s="1" t="n"/>
      <c r="AM27" s="1" t="n"/>
      <c r="AN27" s="1" t="n"/>
      <c r="AO27" s="1" t="n"/>
      <c r="AP27" s="1" t="n"/>
      <c r="AQ27" s="1" t="n"/>
      <c r="AR27" s="1" t="n"/>
      <c r="AS27" s="1" t="n"/>
      <c r="AT27" s="1" t="n"/>
      <c r="AU27" s="1" t="n"/>
      <c r="AV27" s="1" t="n"/>
      <c r="AW27" s="1" t="n"/>
      <c r="AX27" s="1" t="n"/>
      <c r="AY27" s="1" t="n"/>
      <c r="AZ27" s="1" t="n"/>
      <c r="BA27" s="1" t="n"/>
      <c r="BB27" s="1" t="n"/>
      <c r="BC27" s="1" t="n"/>
    </row>
    <row outlineLevel="0" r="28">
      <c r="A28" s="1" t="n"/>
      <c r="B28" s="1" t="n"/>
      <c r="C28" s="1" t="n"/>
      <c r="D28" s="1" t="n"/>
      <c r="E28" s="1" t="n"/>
      <c r="F28" s="1" t="n"/>
      <c r="G28" s="1" t="n"/>
      <c r="H28" s="1" t="n"/>
      <c r="I28" s="1" t="n"/>
      <c r="J28" s="1" t="n"/>
      <c r="K28" s="1" t="n"/>
      <c r="L28" s="1" t="n"/>
      <c r="M28" s="1" t="n"/>
      <c r="N28" s="1" t="n"/>
      <c r="O28" s="1" t="n"/>
      <c r="P28" s="1" t="n"/>
      <c r="Q28" s="1" t="n"/>
      <c r="R28" s="1" t="n"/>
      <c r="S28" s="1" t="n"/>
      <c r="T28" s="1" t="n"/>
      <c r="U28" s="1" t="n"/>
      <c r="V28" s="1" t="n"/>
      <c r="W28" s="1" t="n"/>
      <c r="X28" s="1" t="n"/>
      <c r="Y28" s="1" t="n"/>
      <c r="Z28" s="1" t="n"/>
      <c r="AA28" s="1" t="n"/>
      <c r="AB28" s="1" t="n"/>
      <c r="AC28" s="1" t="n"/>
      <c r="AD28" s="1" t="n"/>
      <c r="AE28" s="1" t="n"/>
      <c r="AF28" s="1" t="n"/>
      <c r="AG28" s="1" t="n"/>
      <c r="AH28" s="1" t="n"/>
      <c r="AI28" s="1" t="n"/>
      <c r="AJ28" s="1" t="n"/>
      <c r="AK28" s="1" t="n"/>
      <c r="AL28" s="1" t="n"/>
      <c r="AM28" s="1" t="n"/>
      <c r="AN28" s="1" t="n"/>
      <c r="AO28" s="1" t="n"/>
      <c r="AP28" s="1" t="n"/>
      <c r="AQ28" s="1" t="n"/>
      <c r="AR28" s="1" t="n"/>
      <c r="AS28" s="1" t="n"/>
      <c r="AT28" s="1" t="n"/>
      <c r="AU28" s="1" t="n"/>
      <c r="AV28" s="1" t="n"/>
      <c r="AW28" s="1" t="n"/>
      <c r="AX28" s="1" t="n"/>
      <c r="AY28" s="1" t="n"/>
      <c r="AZ28" s="1" t="n"/>
      <c r="BA28" s="1" t="n"/>
      <c r="BB28" s="1" t="n"/>
      <c r="BC28" s="1" t="n"/>
    </row>
    <row outlineLevel="0" r="29">
      <c r="A29" s="1" t="n"/>
      <c r="B29" s="1" t="n"/>
      <c r="C29" s="1" t="n"/>
      <c r="D29" s="1" t="n"/>
      <c r="E29" s="1" t="n"/>
      <c r="F29" s="1" t="n"/>
      <c r="G29" s="1" t="n"/>
      <c r="H29" s="1" t="n"/>
      <c r="I29" s="1" t="n"/>
      <c r="J29" s="1" t="n"/>
      <c r="K29" s="1" t="n"/>
      <c r="L29" s="1" t="n"/>
      <c r="M29" s="1" t="n"/>
      <c r="N29" s="1" t="n"/>
      <c r="O29" s="1" t="n"/>
      <c r="P29" s="1" t="n"/>
      <c r="Q29" s="1" t="n"/>
      <c r="R29" s="1" t="n"/>
      <c r="S29" s="1" t="n"/>
      <c r="T29" s="1" t="n"/>
      <c r="U29" s="1" t="n"/>
      <c r="V29" s="1" t="n"/>
      <c r="W29" s="1" t="n"/>
      <c r="X29" s="1" t="n"/>
      <c r="Y29" s="1" t="n"/>
      <c r="Z29" s="1" t="n"/>
      <c r="AA29" s="1" t="n"/>
      <c r="AB29" s="1" t="n"/>
      <c r="AC29" s="1" t="n"/>
      <c r="AD29" s="1" t="n"/>
      <c r="AE29" s="1" t="n"/>
      <c r="AF29" s="1" t="n"/>
      <c r="AG29" s="1" t="n"/>
      <c r="AH29" s="1" t="n"/>
      <c r="AI29" s="1" t="n"/>
      <c r="AJ29" s="1" t="n"/>
      <c r="AK29" s="1" t="n"/>
      <c r="AL29" s="1" t="n"/>
      <c r="AM29" s="1" t="n"/>
      <c r="AN29" s="1" t="n"/>
      <c r="AO29" s="1" t="n"/>
      <c r="AP29" s="1" t="n"/>
      <c r="AQ29" s="1" t="n"/>
      <c r="AR29" s="1" t="n"/>
      <c r="AS29" s="1" t="n"/>
      <c r="AT29" s="1" t="n"/>
      <c r="AU29" s="1" t="n"/>
      <c r="AV29" s="1" t="n"/>
      <c r="AW29" s="1" t="n"/>
      <c r="AX29" s="1" t="n"/>
      <c r="AY29" s="1" t="n"/>
      <c r="AZ29" s="1" t="n"/>
      <c r="BA29" s="1" t="n"/>
      <c r="BB29" s="1" t="n"/>
      <c r="BC29" s="1" t="n"/>
    </row>
    <row outlineLevel="0" r="30">
      <c r="A30" s="1" t="n"/>
      <c r="B30" s="1" t="n"/>
      <c r="C30" s="1" t="n"/>
      <c r="D30" s="1" t="n"/>
      <c r="E30" s="1" t="n"/>
      <c r="F30" s="1" t="n"/>
      <c r="G30" s="1" t="n"/>
      <c r="H30" s="1" t="n"/>
      <c r="I30" s="1" t="n"/>
      <c r="J30" s="1" t="n"/>
      <c r="K30" s="1" t="n"/>
      <c r="L30" s="1" t="n"/>
      <c r="M30" s="1" t="n"/>
      <c r="N30" s="1" t="n"/>
      <c r="O30" s="1" t="n"/>
      <c r="P30" s="1" t="n"/>
      <c r="Q30" s="1" t="n"/>
      <c r="R30" s="1" t="n"/>
      <c r="S30" s="1" t="n"/>
      <c r="T30" s="1" t="n"/>
      <c r="U30" s="1" t="n"/>
      <c r="V30" s="1" t="n"/>
      <c r="W30" s="1" t="n"/>
      <c r="X30" s="1" t="n"/>
      <c r="Y30" s="1" t="n"/>
      <c r="Z30" s="1" t="n"/>
      <c r="AA30" s="1" t="n"/>
      <c r="AB30" s="1" t="n"/>
      <c r="AC30" s="1" t="n"/>
      <c r="AD30" s="1" t="n"/>
      <c r="AE30" s="1" t="n"/>
      <c r="AF30" s="1" t="n"/>
      <c r="AG30" s="1" t="n"/>
      <c r="AH30" s="1" t="n"/>
      <c r="AI30" s="1" t="n"/>
      <c r="AJ30" s="1" t="n"/>
      <c r="AK30" s="1" t="n"/>
      <c r="AL30" s="1" t="n"/>
      <c r="AM30" s="1" t="n"/>
      <c r="AN30" s="1" t="n"/>
      <c r="AO30" s="1" t="n"/>
      <c r="AP30" s="1" t="n"/>
      <c r="AQ30" s="1" t="n"/>
      <c r="AR30" s="1" t="n"/>
      <c r="AS30" s="1" t="n"/>
      <c r="AT30" s="1" t="n"/>
      <c r="AU30" s="1" t="n"/>
      <c r="AV30" s="1" t="n"/>
      <c r="AW30" s="1" t="n"/>
      <c r="AX30" s="1" t="n"/>
      <c r="AY30" s="1" t="n"/>
      <c r="AZ30" s="1" t="n"/>
      <c r="BA30" s="1" t="n"/>
      <c r="BB30" s="1" t="n"/>
      <c r="BC30" s="1" t="n"/>
    </row>
    <row outlineLevel="0" r="31">
      <c r="A31" s="1" t="n"/>
      <c r="B31" s="1" t="n"/>
      <c r="C31" s="1" t="n"/>
      <c r="D31" s="1" t="n"/>
      <c r="E31" s="1" t="n"/>
      <c r="F31" s="1" t="n"/>
      <c r="G31" s="1" t="n"/>
      <c r="H31" s="1" t="n"/>
      <c r="I31" s="1" t="n"/>
      <c r="J31" s="1" t="n"/>
      <c r="K31" s="1" t="n"/>
      <c r="L31" s="1" t="n"/>
      <c r="M31" s="1" t="n"/>
      <c r="N31" s="1" t="n"/>
      <c r="O31" s="1" t="n"/>
      <c r="P31" s="1" t="n"/>
      <c r="Q31" s="1" t="n"/>
      <c r="R31" s="1" t="n"/>
      <c r="S31" s="1" t="n"/>
      <c r="T31" s="1" t="n"/>
      <c r="U31" s="1" t="n"/>
      <c r="V31" s="1" t="n"/>
      <c r="W31" s="1" t="n"/>
      <c r="X31" s="1" t="n"/>
      <c r="Y31" s="1" t="n"/>
      <c r="Z31" s="1" t="n"/>
      <c r="AA31" s="1" t="n"/>
      <c r="AB31" s="1" t="n"/>
      <c r="AC31" s="1" t="n"/>
      <c r="AD31" s="1" t="n"/>
      <c r="AE31" s="1" t="n"/>
      <c r="AF31" s="1" t="n"/>
      <c r="AG31" s="1" t="n"/>
      <c r="AH31" s="1" t="n"/>
      <c r="AI31" s="1" t="n"/>
      <c r="AJ31" s="1" t="n"/>
      <c r="AK31" s="1" t="n"/>
      <c r="AL31" s="1" t="n"/>
      <c r="AM31" s="1" t="n"/>
      <c r="AN31" s="1" t="n"/>
      <c r="AO31" s="1" t="n"/>
      <c r="AP31" s="1" t="n"/>
      <c r="AQ31" s="1" t="n"/>
      <c r="AR31" s="1" t="n"/>
      <c r="AS31" s="1" t="n"/>
      <c r="AT31" s="1" t="n"/>
      <c r="AU31" s="1" t="n"/>
      <c r="AV31" s="1" t="n"/>
      <c r="AW31" s="1" t="n"/>
      <c r="AX31" s="1" t="n"/>
      <c r="AY31" s="1" t="n"/>
      <c r="AZ31" s="1" t="n"/>
      <c r="BA31" s="1" t="n"/>
      <c r="BB31" s="1" t="n"/>
      <c r="BC31" s="1" t="n"/>
    </row>
    <row outlineLevel="0" r="32">
      <c r="A32" s="1" t="n"/>
      <c r="B32" s="1" t="n"/>
      <c r="C32" s="1" t="n"/>
      <c r="D32" s="1" t="n"/>
      <c r="E32" s="1" t="n"/>
      <c r="F32" s="1" t="n"/>
      <c r="G32" s="1" t="n"/>
      <c r="H32" s="1" t="n"/>
      <c r="I32" s="1" t="n"/>
      <c r="J32" s="1" t="n"/>
      <c r="K32" s="1" t="n"/>
      <c r="L32" s="1" t="n"/>
      <c r="M32" s="1" t="n"/>
      <c r="N32" s="1" t="n"/>
      <c r="O32" s="1" t="n"/>
      <c r="P32" s="1" t="n"/>
      <c r="Q32" s="1" t="n"/>
      <c r="R32" s="1" t="n"/>
      <c r="S32" s="1" t="n"/>
      <c r="T32" s="1" t="n"/>
      <c r="U32" s="1" t="n"/>
      <c r="V32" s="1" t="n"/>
      <c r="W32" s="1" t="n"/>
      <c r="X32" s="1" t="n"/>
      <c r="Y32" s="1" t="n"/>
      <c r="Z32" s="1" t="n"/>
      <c r="AA32" s="1" t="n"/>
      <c r="AB32" s="1" t="n"/>
      <c r="AC32" s="1" t="n"/>
      <c r="AD32" s="1" t="n"/>
      <c r="AE32" s="1" t="n"/>
      <c r="AF32" s="1" t="n"/>
      <c r="AG32" s="1" t="n"/>
      <c r="AH32" s="1" t="n"/>
      <c r="AI32" s="1" t="n"/>
      <c r="AJ32" s="1" t="n"/>
      <c r="AK32" s="1" t="n"/>
      <c r="AL32" s="1" t="n"/>
      <c r="AM32" s="1" t="n"/>
      <c r="AN32" s="1" t="n"/>
      <c r="AO32" s="1" t="n"/>
      <c r="AP32" s="1" t="n"/>
      <c r="AQ32" s="1" t="n"/>
      <c r="AR32" s="1" t="n"/>
      <c r="AS32" s="1" t="n"/>
      <c r="AT32" s="1" t="n"/>
      <c r="AU32" s="1" t="n"/>
      <c r="AV32" s="1" t="n"/>
      <c r="AW32" s="1" t="n"/>
      <c r="AX32" s="1" t="n"/>
      <c r="AY32" s="1" t="n"/>
      <c r="AZ32" s="1" t="n"/>
      <c r="BA32" s="1" t="n"/>
      <c r="BB32" s="1" t="n"/>
      <c r="BC32" s="1" t="n"/>
    </row>
    <row outlineLevel="0" r="33">
      <c r="A33" s="1" t="n"/>
      <c r="B33" s="1" t="n"/>
      <c r="C33" s="1" t="n"/>
      <c r="D33" s="1" t="n"/>
      <c r="E33" s="1" t="n"/>
      <c r="F33" s="1" t="n"/>
      <c r="G33" s="1" t="n"/>
      <c r="H33" s="1" t="n"/>
      <c r="I33" s="1" t="n"/>
      <c r="J33" s="1" t="n"/>
      <c r="K33" s="1" t="n"/>
      <c r="L33" s="1" t="n"/>
      <c r="M33" s="1" t="n"/>
      <c r="N33" s="1" t="n"/>
      <c r="O33" s="1" t="n"/>
      <c r="P33" s="1" t="n"/>
      <c r="Q33" s="1" t="n"/>
      <c r="R33" s="1" t="n"/>
      <c r="S33" s="1" t="n"/>
      <c r="T33" s="1" t="n"/>
      <c r="U33" s="1" t="n"/>
      <c r="V33" s="1" t="n"/>
      <c r="W33" s="1" t="n"/>
      <c r="X33" s="1" t="n"/>
      <c r="Y33" s="1" t="n"/>
      <c r="Z33" s="1" t="n"/>
      <c r="AA33" s="1" t="n"/>
      <c r="AB33" s="1" t="n"/>
      <c r="AC33" s="1" t="n"/>
      <c r="AD33" s="1" t="n"/>
      <c r="AE33" s="1" t="n"/>
      <c r="AF33" s="1" t="n"/>
      <c r="AG33" s="1" t="n"/>
      <c r="AH33" s="1" t="n"/>
      <c r="AI33" s="1" t="n"/>
      <c r="AJ33" s="1" t="n"/>
      <c r="AK33" s="1" t="n"/>
      <c r="AL33" s="1" t="n"/>
      <c r="AM33" s="1" t="n"/>
      <c r="AN33" s="1" t="n"/>
      <c r="AO33" s="1" t="n"/>
      <c r="AP33" s="1" t="n"/>
      <c r="AQ33" s="1" t="n"/>
      <c r="AR33" s="1" t="n"/>
      <c r="AS33" s="1" t="n"/>
      <c r="AT33" s="1" t="n"/>
      <c r="AU33" s="1" t="n"/>
      <c r="AV33" s="1" t="n"/>
      <c r="AW33" s="1" t="n"/>
      <c r="AX33" s="1" t="n"/>
      <c r="AY33" s="1" t="n"/>
      <c r="AZ33" s="1" t="n"/>
      <c r="BA33" s="1" t="n"/>
      <c r="BB33" s="1" t="n"/>
      <c r="BC33" s="1" t="n"/>
    </row>
    <row outlineLevel="0" r="34">
      <c r="A34" s="1" t="n"/>
      <c r="B34" s="1" t="n"/>
      <c r="C34" s="1" t="n"/>
      <c r="D34" s="1" t="n"/>
      <c r="E34" s="1" t="n"/>
      <c r="F34" s="1" t="n"/>
      <c r="G34" s="1" t="n"/>
      <c r="H34" s="1" t="n"/>
      <c r="I34" s="1" t="n"/>
      <c r="J34" s="1" t="n"/>
      <c r="K34" s="1" t="n"/>
      <c r="L34" s="1" t="n"/>
      <c r="M34" s="1" t="n"/>
      <c r="N34" s="1" t="n"/>
      <c r="O34" s="1" t="n"/>
      <c r="P34" s="1" t="n"/>
      <c r="Q34" s="1" t="n"/>
      <c r="R34" s="1" t="n"/>
      <c r="S34" s="1" t="n"/>
      <c r="T34" s="1" t="n"/>
      <c r="U34" s="1" t="n"/>
      <c r="V34" s="1" t="n"/>
      <c r="W34" s="1" t="n"/>
      <c r="X34" s="1" t="n"/>
      <c r="Y34" s="1" t="n"/>
      <c r="Z34" s="1" t="n"/>
      <c r="AA34" s="1" t="n"/>
      <c r="AB34" s="1" t="n"/>
      <c r="AC34" s="1" t="n"/>
      <c r="AD34" s="1" t="n"/>
      <c r="AE34" s="1" t="n"/>
      <c r="AF34" s="1" t="n"/>
      <c r="AG34" s="1" t="n"/>
      <c r="AH34" s="1" t="n"/>
      <c r="AI34" s="1" t="n"/>
      <c r="AJ34" s="1" t="n"/>
      <c r="AK34" s="1" t="n"/>
      <c r="AL34" s="1" t="n"/>
      <c r="AM34" s="1" t="n"/>
      <c r="AN34" s="1" t="n"/>
      <c r="AO34" s="1" t="n"/>
      <c r="AP34" s="1" t="n"/>
      <c r="AQ34" s="1" t="n"/>
      <c r="AR34" s="1" t="n"/>
      <c r="AS34" s="1" t="n"/>
      <c r="AT34" s="1" t="n"/>
      <c r="AU34" s="1" t="n"/>
      <c r="AV34" s="1" t="n"/>
      <c r="AW34" s="1" t="n"/>
      <c r="AX34" s="1" t="n"/>
      <c r="AY34" s="1" t="n"/>
      <c r="AZ34" s="1" t="n"/>
      <c r="BA34" s="1" t="n"/>
      <c r="BB34" s="1" t="n"/>
      <c r="BC34" s="1" t="n"/>
    </row>
    <row outlineLevel="0" r="35">
      <c r="A35" s="1" t="n"/>
      <c r="B35" s="1" t="n"/>
      <c r="C35" s="1" t="n"/>
      <c r="D35" s="1" t="n"/>
      <c r="E35" s="1" t="n"/>
      <c r="F35" s="1" t="n"/>
      <c r="G35" s="1" t="n"/>
      <c r="H35" s="1" t="n"/>
      <c r="I35" s="1" t="n"/>
      <c r="J35" s="1" t="n"/>
      <c r="K35" s="1" t="n"/>
      <c r="L35" s="1" t="n"/>
      <c r="M35" s="1" t="n"/>
      <c r="N35" s="1" t="n"/>
      <c r="O35" s="1" t="n"/>
      <c r="P35" s="1" t="n"/>
      <c r="Q35" s="1" t="n"/>
      <c r="R35" s="1" t="n"/>
      <c r="S35" s="1" t="n"/>
      <c r="T35" s="1" t="n"/>
      <c r="U35" s="1" t="n"/>
      <c r="V35" s="1" t="n"/>
      <c r="W35" s="1" t="n"/>
      <c r="X35" s="1" t="n"/>
      <c r="Y35" s="1" t="n"/>
      <c r="Z35" s="1" t="n"/>
      <c r="AA35" s="1" t="n"/>
      <c r="AB35" s="1" t="n"/>
      <c r="AC35" s="1" t="n"/>
      <c r="AD35" s="1" t="n"/>
      <c r="AE35" s="1" t="n"/>
      <c r="AF35" s="1" t="n"/>
      <c r="AG35" s="1" t="n"/>
      <c r="AH35" s="1" t="n"/>
      <c r="AI35" s="1" t="n"/>
      <c r="AJ35" s="1" t="n"/>
      <c r="AK35" s="1" t="n"/>
      <c r="AL35" s="1" t="n"/>
      <c r="AM35" s="1" t="n"/>
      <c r="AN35" s="1" t="n"/>
      <c r="AO35" s="1" t="n"/>
      <c r="AP35" s="1" t="n"/>
      <c r="AQ35" s="1" t="n"/>
      <c r="AR35" s="1" t="n"/>
      <c r="AS35" s="1" t="n"/>
      <c r="AT35" s="1" t="n"/>
      <c r="AU35" s="1" t="n"/>
      <c r="AV35" s="1" t="n"/>
      <c r="AW35" s="1" t="n"/>
      <c r="AX35" s="1" t="n"/>
      <c r="AY35" s="1" t="n"/>
      <c r="AZ35" s="1" t="n"/>
      <c r="BA35" s="1" t="n"/>
      <c r="BB35" s="1" t="n"/>
      <c r="BC35" s="1" t="n"/>
    </row>
    <row outlineLevel="0" r="36">
      <c r="A36" s="1" t="n"/>
      <c r="B36" s="1" t="n"/>
      <c r="C36" s="1" t="n"/>
      <c r="D36" s="1" t="n"/>
      <c r="E36" s="1" t="n"/>
      <c r="F36" s="1" t="n"/>
      <c r="G36" s="1" t="n"/>
      <c r="H36" s="1" t="n"/>
      <c r="I36" s="1" t="n"/>
      <c r="J36" s="1" t="n"/>
      <c r="K36" s="1" t="n"/>
      <c r="L36" s="1" t="n"/>
      <c r="M36" s="1" t="n"/>
      <c r="N36" s="1" t="n"/>
      <c r="O36" s="1" t="n"/>
      <c r="P36" s="1" t="n"/>
      <c r="Q36" s="1" t="n"/>
      <c r="R36" s="1" t="n"/>
      <c r="S36" s="1" t="n"/>
      <c r="T36" s="1" t="n"/>
      <c r="U36" s="1" t="n"/>
      <c r="V36" s="1" t="n"/>
      <c r="W36" s="1" t="n"/>
      <c r="X36" s="1" t="n"/>
      <c r="Y36" s="1" t="n"/>
      <c r="Z36" s="1" t="n"/>
      <c r="AA36" s="1" t="n"/>
      <c r="AB36" s="1" t="n"/>
      <c r="AC36" s="1" t="n"/>
      <c r="AD36" s="1" t="n"/>
      <c r="AE36" s="1" t="n"/>
      <c r="AF36" s="1" t="n"/>
      <c r="AG36" s="1" t="n"/>
      <c r="AH36" s="1" t="n"/>
      <c r="AI36" s="1" t="n"/>
      <c r="AJ36" s="1" t="n"/>
      <c r="AK36" s="1" t="n"/>
      <c r="AL36" s="1" t="n"/>
      <c r="AM36" s="1" t="n"/>
      <c r="AN36" s="1" t="n"/>
      <c r="AO36" s="1" t="n"/>
      <c r="AP36" s="1" t="n"/>
      <c r="AQ36" s="1" t="n"/>
      <c r="AR36" s="1" t="n"/>
      <c r="AS36" s="1" t="n"/>
      <c r="AT36" s="1" t="n"/>
      <c r="AU36" s="1" t="n"/>
      <c r="AV36" s="1" t="n"/>
      <c r="AW36" s="1" t="n"/>
      <c r="AX36" s="1" t="n"/>
      <c r="AY36" s="1" t="n"/>
      <c r="AZ36" s="1" t="n"/>
      <c r="BA36" s="1" t="n"/>
      <c r="BB36" s="1" t="n"/>
      <c r="BC36" s="1" t="n"/>
    </row>
    <row outlineLevel="0" r="37">
      <c r="A37" s="1" t="n"/>
      <c r="B37" s="1" t="n"/>
      <c r="C37" s="1" t="n"/>
      <c r="D37" s="1" t="n"/>
      <c r="E37" s="1" t="n"/>
      <c r="F37" s="1" t="n"/>
      <c r="G37" s="1" t="n"/>
      <c r="H37" s="1" t="n"/>
      <c r="I37" s="1" t="n"/>
      <c r="J37" s="1" t="n"/>
      <c r="K37" s="1" t="n"/>
      <c r="L37" s="1" t="n"/>
      <c r="M37" s="1" t="n"/>
      <c r="N37" s="1" t="n"/>
      <c r="O37" s="1" t="n"/>
      <c r="P37" s="1" t="n"/>
      <c r="Q37" s="1" t="n"/>
      <c r="R37" s="1" t="n"/>
      <c r="S37" s="1" t="n"/>
      <c r="T37" s="1" t="n"/>
      <c r="U37" s="1" t="n"/>
      <c r="V37" s="1" t="n"/>
      <c r="W37" s="1" t="n"/>
      <c r="X37" s="1" t="n"/>
      <c r="Y37" s="1" t="n"/>
      <c r="Z37" s="1" t="n"/>
      <c r="AA37" s="1" t="n"/>
      <c r="AB37" s="1" t="n"/>
      <c r="AC37" s="1" t="n"/>
      <c r="AD37" s="1" t="n"/>
      <c r="AE37" s="1" t="n"/>
      <c r="AF37" s="1" t="n"/>
      <c r="AG37" s="1" t="n"/>
      <c r="AH37" s="1" t="n"/>
      <c r="AI37" s="1" t="n"/>
      <c r="AJ37" s="1" t="n"/>
      <c r="AK37" s="1" t="n"/>
      <c r="AL37" s="1" t="n"/>
      <c r="AM37" s="1" t="n"/>
      <c r="AN37" s="1" t="n"/>
      <c r="AO37" s="1" t="n"/>
      <c r="AP37" s="1" t="n"/>
      <c r="AQ37" s="1" t="n"/>
      <c r="AR37" s="1" t="n"/>
      <c r="AS37" s="1" t="n"/>
      <c r="AT37" s="1" t="n"/>
      <c r="AU37" s="1" t="n"/>
      <c r="AV37" s="1" t="n"/>
      <c r="AW37" s="1" t="n"/>
      <c r="AX37" s="1" t="n"/>
      <c r="AY37" s="1" t="n"/>
      <c r="AZ37" s="1" t="n"/>
      <c r="BA37" s="1" t="n"/>
      <c r="BB37" s="1" t="n"/>
      <c r="BC37" s="1" t="n"/>
    </row>
    <row outlineLevel="0" r="38">
      <c r="A38" s="1" t="n"/>
      <c r="B38" s="1" t="n"/>
      <c r="C38" s="1" t="n"/>
      <c r="D38" s="1" t="n"/>
      <c r="E38" s="1" t="n"/>
      <c r="F38" s="1" t="n"/>
      <c r="G38" s="1" t="n"/>
      <c r="H38" s="1" t="n"/>
      <c r="I38" s="1" t="n"/>
      <c r="J38" s="1" t="n"/>
      <c r="K38" s="1" t="n"/>
      <c r="L38" s="1" t="n"/>
      <c r="M38" s="1" t="n"/>
      <c r="N38" s="1" t="n"/>
      <c r="O38" s="1" t="n"/>
      <c r="P38" s="1" t="n"/>
      <c r="Q38" s="1" t="n"/>
      <c r="R38" s="1" t="n"/>
      <c r="S38" s="1" t="n"/>
      <c r="T38" s="1" t="n"/>
      <c r="U38" s="1" t="n"/>
      <c r="V38" s="1" t="n"/>
      <c r="W38" s="1" t="n"/>
      <c r="X38" s="1" t="n"/>
      <c r="Y38" s="1" t="n"/>
      <c r="Z38" s="1" t="n"/>
      <c r="AA38" s="1" t="n"/>
      <c r="AB38" s="1" t="n"/>
      <c r="AC38" s="1" t="n"/>
      <c r="AD38" s="1" t="n"/>
      <c r="AE38" s="1" t="n"/>
      <c r="AF38" s="1" t="n"/>
      <c r="AG38" s="1" t="n"/>
      <c r="AH38" s="1" t="n"/>
      <c r="AI38" s="1" t="n"/>
      <c r="AJ38" s="1" t="n"/>
      <c r="AK38" s="1" t="n"/>
      <c r="AL38" s="1" t="n"/>
      <c r="AM38" s="1" t="n"/>
      <c r="AN38" s="1" t="n"/>
      <c r="AO38" s="1" t="n"/>
      <c r="AP38" s="1" t="n"/>
      <c r="AQ38" s="1" t="n"/>
      <c r="AR38" s="1" t="n"/>
      <c r="AS38" s="1" t="n"/>
      <c r="AT38" s="1" t="n"/>
      <c r="AU38" s="1" t="n"/>
      <c r="AV38" s="1" t="n"/>
      <c r="AW38" s="1" t="n"/>
      <c r="AX38" s="1" t="n"/>
      <c r="AY38" s="1" t="n"/>
      <c r="AZ38" s="1" t="n"/>
      <c r="BA38" s="1" t="n"/>
      <c r="BB38" s="1" t="n"/>
      <c r="BC38" s="1" t="n"/>
    </row>
    <row outlineLevel="0" r="39">
      <c r="A39" s="1" t="n"/>
      <c r="B39" s="1" t="n"/>
      <c r="C39" s="1" t="n"/>
      <c r="D39" s="1" t="n"/>
      <c r="E39" s="1" t="n"/>
      <c r="F39" s="1" t="n"/>
      <c r="G39" s="1" t="n"/>
      <c r="H39" s="1" t="n"/>
      <c r="I39" s="1" t="n"/>
      <c r="J39" s="1" t="n"/>
      <c r="K39" s="1" t="n"/>
      <c r="L39" s="1" t="n"/>
      <c r="M39" s="1" t="n"/>
      <c r="N39" s="1" t="n"/>
      <c r="O39" s="1" t="n"/>
      <c r="P39" s="1" t="n"/>
      <c r="Q39" s="1" t="n"/>
      <c r="R39" s="1" t="n"/>
      <c r="S39" s="1" t="n"/>
      <c r="T39" s="1" t="n"/>
      <c r="U39" s="1" t="n"/>
      <c r="V39" s="1" t="n"/>
      <c r="W39" s="1" t="n"/>
      <c r="X39" s="1" t="n"/>
      <c r="Y39" s="1" t="n"/>
      <c r="Z39" s="1" t="n"/>
      <c r="AA39" s="1" t="n"/>
      <c r="AB39" s="1" t="n"/>
      <c r="AC39" s="1" t="n"/>
      <c r="AD39" s="1" t="n"/>
      <c r="AE39" s="1" t="n"/>
      <c r="AF39" s="1" t="n"/>
      <c r="AG39" s="1" t="n"/>
      <c r="AH39" s="1" t="n"/>
      <c r="AI39" s="1" t="n"/>
      <c r="AJ39" s="1" t="n"/>
      <c r="AK39" s="1" t="n"/>
      <c r="AL39" s="1" t="n"/>
      <c r="AM39" s="1" t="n"/>
      <c r="AN39" s="1" t="n"/>
      <c r="AO39" s="1" t="n"/>
      <c r="AP39" s="1" t="n"/>
      <c r="AQ39" s="1" t="n"/>
      <c r="AR39" s="1" t="n"/>
      <c r="AS39" s="1" t="n"/>
      <c r="AT39" s="1" t="n"/>
      <c r="AU39" s="1" t="n"/>
      <c r="AV39" s="1" t="n"/>
      <c r="AW39" s="1" t="n"/>
      <c r="AX39" s="1" t="n"/>
      <c r="AY39" s="1" t="n"/>
      <c r="AZ39" s="1" t="n"/>
      <c r="BA39" s="1" t="n"/>
      <c r="BB39" s="1" t="n"/>
      <c r="BC39" s="1" t="n"/>
    </row>
    <row outlineLevel="0" r="40">
      <c r="A40" s="1" t="n"/>
      <c r="B40" s="1" t="n"/>
      <c r="C40" s="1" t="n"/>
    </row>
    <row outlineLevel="0" r="41">
      <c r="A41" s="1" t="n"/>
      <c r="B41" s="1" t="n"/>
      <c r="C41" s="1" t="n"/>
    </row>
    <row outlineLevel="0" r="42">
      <c r="A42" s="1" t="n"/>
      <c r="B42" s="1" t="n"/>
      <c r="C42" s="1" t="n"/>
    </row>
    <row outlineLevel="0" r="43">
      <c r="A43" s="1" t="n"/>
      <c r="B43" s="1" t="n"/>
      <c r="C43" s="1" t="n"/>
    </row>
    <row outlineLevel="0" r="44">
      <c r="A44" s="1" t="n"/>
      <c r="B44" s="1" t="n"/>
      <c r="C44" s="1" t="n"/>
    </row>
    <row outlineLevel="0" r="45">
      <c r="A45" s="1" t="n"/>
      <c r="B45" s="1" t="n"/>
      <c r="C45" s="1" t="n"/>
    </row>
    <row outlineLevel="0" r="46">
      <c r="A46" s="1" t="n"/>
      <c r="B46" s="1" t="n"/>
      <c r="C46" s="1" t="n"/>
    </row>
    <row outlineLevel="0" r="47">
      <c r="A47" s="1" t="n"/>
      <c r="B47" s="1" t="n"/>
      <c r="C47" s="1" t="n"/>
    </row>
    <row outlineLevel="0" r="48">
      <c r="A48" s="1" t="n"/>
      <c r="B48" s="1" t="n"/>
      <c r="C48" s="1" t="n"/>
    </row>
    <row outlineLevel="0" r="49">
      <c r="A49" s="1" t="n"/>
      <c r="B49" s="1" t="n"/>
      <c r="C49" s="1" t="n"/>
    </row>
    <row outlineLevel="0" r="50">
      <c r="A50" s="1" t="n"/>
      <c r="B50" s="1" t="n"/>
      <c r="C50" s="1" t="n"/>
    </row>
    <row outlineLevel="0" r="51">
      <c r="A51" s="1" t="n"/>
      <c r="B51" s="1" t="n"/>
      <c r="C51" s="1" t="n"/>
    </row>
    <row outlineLevel="0" r="52">
      <c r="A52" s="1" t="n"/>
      <c r="B52" s="1" t="n"/>
      <c r="C52" s="1" t="n"/>
    </row>
    <row outlineLevel="0" r="53">
      <c r="A53" s="1" t="n"/>
      <c r="B53" s="1" t="n"/>
      <c r="C53" s="1" t="n"/>
    </row>
    <row outlineLevel="0" r="54">
      <c r="A54" s="1" t="n"/>
      <c r="B54" s="1" t="n"/>
      <c r="C54" s="1" t="n"/>
    </row>
    <row outlineLevel="0" r="55">
      <c r="A55" s="1" t="n"/>
      <c r="B55" s="1" t="n"/>
      <c r="C55" s="1" t="n"/>
    </row>
    <row outlineLevel="0" r="56">
      <c r="A56" s="1" t="n"/>
      <c r="B56" s="1" t="n"/>
      <c r="C56" s="1" t="n"/>
    </row>
    <row outlineLevel="0" r="57">
      <c r="A57" s="1" t="n"/>
      <c r="B57" s="1" t="n"/>
      <c r="C57" s="1" t="n"/>
    </row>
    <row outlineLevel="0" r="58">
      <c r="A58" s="1" t="n"/>
      <c r="B58" s="1" t="n"/>
      <c r="C58" s="1" t="n"/>
    </row>
    <row outlineLevel="0" r="59">
      <c r="A59" s="1" t="n"/>
      <c r="B59" s="1" t="n"/>
      <c r="C59" s="1" t="n"/>
    </row>
    <row outlineLevel="0" r="60">
      <c r="A60" s="1" t="n"/>
      <c r="B60" s="1" t="n"/>
      <c r="C60" s="1" t="n"/>
    </row>
    <row outlineLevel="0" r="61">
      <c r="A61" s="1" t="n"/>
      <c r="B61" s="1" t="n"/>
      <c r="C61" s="1" t="n"/>
    </row>
    <row outlineLevel="0" r="62">
      <c r="A62" s="1" t="n"/>
      <c r="B62" s="1" t="n"/>
      <c r="C62" s="1" t="n"/>
    </row>
    <row outlineLevel="0" r="63">
      <c r="A63" s="1" t="n"/>
      <c r="B63" s="1" t="n"/>
      <c r="C63" s="1" t="n"/>
    </row>
    <row outlineLevel="0" r="64">
      <c r="A64" s="1" t="n"/>
      <c r="B64" s="1" t="n"/>
      <c r="C64" s="1" t="n"/>
    </row>
    <row outlineLevel="0" r="65">
      <c r="A65" s="1" t="n"/>
      <c r="B65" s="1" t="n"/>
      <c r="C65" s="1" t="n"/>
    </row>
    <row outlineLevel="0" r="66">
      <c r="A66" s="1" t="n"/>
      <c r="B66" s="1" t="n"/>
      <c r="C66" s="1" t="n"/>
    </row>
    <row outlineLevel="0" r="67">
      <c r="A67" s="1" t="n"/>
      <c r="B67" s="1" t="n"/>
      <c r="C67" s="1" t="n"/>
    </row>
    <row outlineLevel="0" r="68">
      <c r="A68" s="1" t="n"/>
      <c r="B68" s="1" t="n"/>
      <c r="C68" s="1" t="n"/>
    </row>
    <row outlineLevel="0" r="69">
      <c r="A69" s="1" t="n"/>
      <c r="B69" s="1" t="n"/>
      <c r="C69" s="1" t="n"/>
    </row>
    <row outlineLevel="0" r="70">
      <c r="A70" s="1" t="n"/>
      <c r="B70" s="1" t="n"/>
      <c r="C70" s="1" t="n"/>
    </row>
    <row outlineLevel="0" r="71">
      <c r="A71" s="1" t="n"/>
      <c r="B71" s="1" t="n"/>
      <c r="C71" s="1" t="n"/>
    </row>
    <row outlineLevel="0" r="72">
      <c r="A72" s="1" t="n"/>
      <c r="B72" s="1" t="n"/>
      <c r="C72" s="1" t="n"/>
    </row>
    <row outlineLevel="0" r="73">
      <c r="A73" s="1" t="n"/>
      <c r="B73" s="1" t="n"/>
      <c r="C73" s="1" t="n"/>
    </row>
    <row outlineLevel="0" r="74">
      <c r="A74" s="1" t="n"/>
      <c r="B74" s="1" t="n"/>
      <c r="C74" s="1" t="n"/>
    </row>
    <row outlineLevel="0" r="75">
      <c r="A75" s="1" t="n"/>
      <c r="B75" s="1" t="n"/>
      <c r="C75" s="1" t="n"/>
    </row>
    <row outlineLevel="0" r="76">
      <c r="A76" s="1" t="n"/>
      <c r="B76" s="1" t="n"/>
      <c r="C76" s="1" t="n"/>
    </row>
    <row outlineLevel="0" r="77">
      <c r="A77" s="1" t="n"/>
      <c r="B77" s="1" t="n"/>
      <c r="C77" s="1" t="n"/>
    </row>
    <row outlineLevel="0" r="78">
      <c r="A78" s="1" t="n"/>
      <c r="B78" s="1" t="n"/>
      <c r="C78" s="1" t="n"/>
    </row>
    <row outlineLevel="0" r="79">
      <c r="A79" s="1" t="n"/>
      <c r="B79" s="1" t="n"/>
      <c r="C79" s="1" t="n"/>
    </row>
    <row outlineLevel="0" r="80">
      <c r="A80" s="1" t="n"/>
      <c r="B80" s="1" t="n"/>
      <c r="C80" s="1" t="n"/>
    </row>
    <row outlineLevel="0" r="81">
      <c r="A81" s="1" t="n"/>
      <c r="B81" s="1" t="n"/>
      <c r="C81" s="1" t="n"/>
    </row>
    <row outlineLevel="0" r="82">
      <c r="A82" s="1" t="n"/>
      <c r="B82" s="1" t="n"/>
      <c r="C82" s="1" t="n"/>
    </row>
    <row outlineLevel="0" r="83">
      <c r="A83" s="1" t="n"/>
      <c r="B83" s="1" t="n"/>
      <c r="C83" s="1" t="n"/>
    </row>
    <row outlineLevel="0" r="84">
      <c r="A84" s="1" t="n"/>
      <c r="B84" s="1" t="n"/>
      <c r="C84" s="1" t="n"/>
    </row>
    <row outlineLevel="0" r="85">
      <c r="A85" s="1" t="n"/>
      <c r="B85" s="1" t="n"/>
      <c r="C85" s="1" t="n"/>
    </row>
    <row outlineLevel="0" r="86">
      <c r="A86" s="1" t="n"/>
      <c r="B86" s="1" t="n"/>
      <c r="C86" s="1" t="n"/>
    </row>
    <row outlineLevel="0" r="87">
      <c r="A87" s="1" t="n"/>
      <c r="B87" s="1" t="n"/>
      <c r="C87" s="1" t="n"/>
    </row>
    <row outlineLevel="0" r="88">
      <c r="A88" s="1" t="n"/>
      <c r="B88" s="1" t="n"/>
      <c r="C88" s="1" t="n"/>
    </row>
    <row outlineLevel="0" r="89">
      <c r="A89" s="1" t="n"/>
      <c r="B89" s="1" t="n"/>
      <c r="C89" s="1" t="n"/>
    </row>
    <row outlineLevel="0" r="90">
      <c r="A90" s="1" t="n"/>
      <c r="B90" s="1" t="n"/>
      <c r="C90" s="1" t="n"/>
    </row>
    <row outlineLevel="0" r="91">
      <c r="A91" s="1" t="n"/>
      <c r="B91" s="1" t="n"/>
      <c r="C91" s="1" t="n"/>
    </row>
    <row outlineLevel="0" r="92">
      <c r="A92" s="1" t="n"/>
      <c r="B92" s="1" t="n"/>
      <c r="C92" s="1" t="n"/>
    </row>
    <row outlineLevel="0" r="93">
      <c r="A93" s="1" t="n"/>
      <c r="B93" s="1" t="n"/>
      <c r="C93" s="1" t="n"/>
    </row>
    <row outlineLevel="0" r="94">
      <c r="A94" s="1" t="n"/>
      <c r="B94" s="1" t="n"/>
      <c r="C94" s="1" t="n"/>
    </row>
    <row outlineLevel="0" r="95">
      <c r="A95" s="1" t="n"/>
      <c r="B95" s="1" t="n"/>
      <c r="C95" s="1" t="n"/>
    </row>
    <row outlineLevel="0" r="96">
      <c r="A96" s="1" t="n"/>
      <c r="B96" s="1" t="n"/>
      <c r="C96" s="1" t="n"/>
    </row>
    <row outlineLevel="0" r="97">
      <c r="A97" s="1" t="n"/>
      <c r="B97" s="1" t="n"/>
      <c r="C97" s="1" t="n"/>
    </row>
    <row outlineLevel="0" r="98">
      <c r="A98" s="1" t="n"/>
      <c r="B98" s="1" t="n"/>
      <c r="C98" s="1" t="n"/>
    </row>
    <row outlineLevel="0" r="99">
      <c r="A99" s="1" t="n"/>
      <c r="B99" s="1" t="n"/>
      <c r="C99" s="1" t="n"/>
    </row>
    <row outlineLevel="0" r="100">
      <c r="A100" s="1" t="n"/>
      <c r="B100" s="1" t="n"/>
      <c r="C100" s="1" t="n"/>
    </row>
    <row outlineLevel="0" r="101">
      <c r="A101" s="1" t="n"/>
      <c r="B101" s="1" t="n"/>
      <c r="C101" s="1" t="n"/>
    </row>
    <row outlineLevel="0" r="102">
      <c r="A102" s="1" t="n"/>
      <c r="B102" s="1" t="n"/>
      <c r="C102" s="1" t="n"/>
    </row>
    <row outlineLevel="0" r="103">
      <c r="A103" s="1" t="n"/>
      <c r="B103" s="1" t="n"/>
      <c r="C103" s="1" t="n"/>
    </row>
    <row outlineLevel="0" r="104">
      <c r="A104" s="1" t="n"/>
      <c r="B104" s="1" t="n"/>
      <c r="C104" s="1" t="n"/>
    </row>
    <row outlineLevel="0" r="105">
      <c r="A105" s="1" t="n"/>
      <c r="B105" s="1" t="n"/>
      <c r="C105" s="1" t="n"/>
    </row>
    <row outlineLevel="0" r="106">
      <c r="A106" s="1" t="n"/>
      <c r="B106" s="1" t="n"/>
      <c r="C106" s="1" t="n"/>
    </row>
    <row outlineLevel="0" r="107">
      <c r="A107" s="1" t="n"/>
      <c r="B107" s="1" t="n"/>
      <c r="C107" s="1" t="n"/>
    </row>
    <row outlineLevel="0" r="108">
      <c r="A108" s="1" t="n"/>
      <c r="B108" s="1" t="n"/>
      <c r="C108" s="1" t="n"/>
    </row>
    <row outlineLevel="0" r="109">
      <c r="A109" s="1" t="n"/>
      <c r="B109" s="1" t="n"/>
      <c r="C109" s="1" t="n"/>
    </row>
    <row outlineLevel="0" r="110">
      <c r="A110" s="1" t="n"/>
      <c r="B110" s="1" t="n"/>
      <c r="C110" s="1" t="n"/>
    </row>
    <row outlineLevel="0" r="111">
      <c r="A111" s="1" t="n"/>
      <c r="B111" s="1" t="n"/>
      <c r="C111" s="1" t="n"/>
    </row>
    <row outlineLevel="0" r="112">
      <c r="A112" s="1" t="n"/>
      <c r="B112" s="1" t="n"/>
      <c r="C112" s="1" t="n"/>
    </row>
    <row outlineLevel="0" r="113">
      <c r="A113" s="1" t="n"/>
      <c r="B113" s="1" t="n"/>
      <c r="C113" s="1" t="n"/>
    </row>
    <row outlineLevel="0" r="114">
      <c r="A114" s="1" t="n"/>
      <c r="B114" s="1" t="n"/>
      <c r="C114" s="1" t="n"/>
    </row>
    <row outlineLevel="0" r="115">
      <c r="A115" s="1" t="n"/>
      <c r="B115" s="1" t="n"/>
      <c r="C115" s="1" t="n"/>
    </row>
    <row outlineLevel="0" r="116">
      <c r="A116" s="1" t="n"/>
      <c r="B116" s="1" t="n"/>
      <c r="C116" s="1" t="n"/>
    </row>
    <row outlineLevel="0" r="117">
      <c r="A117" s="1" t="n"/>
      <c r="B117" s="1" t="n"/>
      <c r="C117" s="1" t="n"/>
    </row>
    <row outlineLevel="0" r="118">
      <c r="A118" s="1" t="n"/>
      <c r="B118" s="1" t="n"/>
      <c r="C118" s="1" t="n"/>
    </row>
    <row outlineLevel="0" r="119">
      <c r="A119" s="1" t="n"/>
      <c r="B119" s="1" t="n"/>
      <c r="C119" s="1" t="n"/>
    </row>
    <row outlineLevel="0" r="120">
      <c r="A120" s="1" t="n"/>
      <c r="B120" s="1" t="n"/>
      <c r="C120" s="1" t="n"/>
    </row>
    <row outlineLevel="0" r="121">
      <c r="A121" s="1" t="n"/>
      <c r="B121" s="1" t="n"/>
      <c r="C121" s="1" t="n"/>
    </row>
    <row outlineLevel="0" r="122">
      <c r="A122" s="1" t="n"/>
      <c r="B122" s="1" t="n"/>
      <c r="C122" s="1" t="n"/>
    </row>
    <row outlineLevel="0" r="123">
      <c r="A123" s="1" t="n"/>
      <c r="B123" s="1" t="n"/>
      <c r="C123" s="1" t="n"/>
    </row>
    <row outlineLevel="0" r="124">
      <c r="A124" s="1" t="n"/>
      <c r="B124" s="1" t="n"/>
      <c r="C124" s="1" t="n"/>
    </row>
    <row outlineLevel="0" r="125">
      <c r="A125" s="1" t="n"/>
      <c r="B125" s="1" t="n"/>
      <c r="C125" s="1" t="n"/>
    </row>
    <row outlineLevel="0" r="126">
      <c r="A126" s="1" t="n"/>
      <c r="B126" s="1" t="n"/>
      <c r="C126" s="1" t="n"/>
    </row>
    <row outlineLevel="0" r="127">
      <c r="A127" s="1" t="n"/>
      <c r="B127" s="1" t="n"/>
      <c r="C127" s="1" t="n"/>
    </row>
    <row outlineLevel="0" r="128">
      <c r="A128" s="1" t="n"/>
      <c r="B128" s="1" t="n"/>
      <c r="C128" s="1" t="n"/>
    </row>
    <row outlineLevel="0" r="129">
      <c r="A129" s="1" t="n"/>
      <c r="B129" s="1" t="n"/>
      <c r="C129" s="1" t="n"/>
    </row>
    <row outlineLevel="0" r="130">
      <c r="A130" s="1" t="n"/>
      <c r="B130" s="1" t="n"/>
      <c r="C130" s="1" t="n"/>
    </row>
    <row outlineLevel="0" r="131">
      <c r="A131" s="1" t="n"/>
      <c r="B131" s="1" t="n"/>
      <c r="C131" s="1" t="n"/>
    </row>
    <row outlineLevel="0" r="132">
      <c r="A132" s="1" t="n"/>
      <c r="B132" s="1" t="n"/>
      <c r="C132" s="1" t="n"/>
    </row>
    <row outlineLevel="0" r="133">
      <c r="A133" s="1" t="n"/>
      <c r="B133" s="1" t="n"/>
      <c r="C133" s="1" t="n"/>
    </row>
    <row outlineLevel="0" r="134">
      <c r="A134" s="1" t="n"/>
      <c r="B134" s="1" t="n"/>
      <c r="C134" s="1" t="n"/>
    </row>
    <row outlineLevel="0" r="135">
      <c r="A135" s="1" t="n"/>
      <c r="B135" s="1" t="n"/>
      <c r="C135" s="1" t="n"/>
    </row>
    <row outlineLevel="0" r="136">
      <c r="A136" s="1" t="n"/>
      <c r="B136" s="1" t="n"/>
      <c r="C136" s="1" t="n"/>
    </row>
    <row outlineLevel="0" r="137">
      <c r="A137" s="1" t="n"/>
      <c r="B137" s="1" t="n"/>
      <c r="C137" s="1" t="n"/>
    </row>
    <row outlineLevel="0" r="138">
      <c r="A138" s="1" t="n"/>
      <c r="B138" s="1" t="n"/>
      <c r="C138" s="1" t="n"/>
    </row>
    <row outlineLevel="0" r="139">
      <c r="A139" s="1" t="n"/>
      <c r="B139" s="1" t="n"/>
      <c r="C139" s="1" t="n"/>
    </row>
    <row outlineLevel="0" r="140">
      <c r="A140" s="1" t="n"/>
      <c r="B140" s="1" t="n"/>
      <c r="C140" s="1" t="n"/>
    </row>
    <row outlineLevel="0" r="141">
      <c r="A141" s="1" t="n"/>
      <c r="B141" s="1" t="n"/>
      <c r="C141" s="1" t="n"/>
    </row>
    <row outlineLevel="0" r="142">
      <c r="A142" s="1" t="n"/>
      <c r="B142" s="1" t="n"/>
      <c r="C142" s="1" t="n"/>
    </row>
    <row outlineLevel="0" r="143">
      <c r="A143" s="1" t="n"/>
      <c r="B143" s="1" t="n"/>
      <c r="C143" s="1" t="n"/>
    </row>
    <row outlineLevel="0" r="144">
      <c r="A144" s="1" t="n"/>
      <c r="B144" s="1" t="n"/>
      <c r="C144" s="1" t="n"/>
    </row>
    <row outlineLevel="0" r="145">
      <c r="A145" s="1" t="n"/>
      <c r="B145" s="1" t="n"/>
      <c r="C145" s="1" t="n"/>
    </row>
    <row outlineLevel="0" r="146">
      <c r="A146" s="1" t="n"/>
      <c r="B146" s="1" t="n"/>
      <c r="C146" s="1" t="n"/>
    </row>
    <row outlineLevel="0" r="147">
      <c r="A147" s="1" t="n"/>
      <c r="B147" s="1" t="n"/>
      <c r="C147" s="1" t="n"/>
    </row>
    <row outlineLevel="0" r="148">
      <c r="A148" s="1" t="n"/>
      <c r="B148" s="1" t="n"/>
      <c r="C148" s="1" t="n"/>
    </row>
    <row outlineLevel="0" r="149">
      <c r="A149" s="1" t="n"/>
      <c r="B149" s="1" t="n"/>
      <c r="C149" s="1" t="n"/>
    </row>
    <row outlineLevel="0" r="150">
      <c r="A150" s="1" t="n"/>
      <c r="B150" s="1" t="n"/>
      <c r="C150" s="1" t="n"/>
    </row>
    <row outlineLevel="0" r="151">
      <c r="A151" s="1" t="n"/>
      <c r="B151" s="1" t="n"/>
      <c r="C151" s="1" t="n"/>
    </row>
    <row outlineLevel="0" r="152">
      <c r="A152" s="1" t="n"/>
      <c r="B152" s="1" t="n"/>
      <c r="C152" s="1" t="n"/>
    </row>
    <row outlineLevel="0" r="153">
      <c r="A153" s="1" t="n"/>
      <c r="B153" s="1" t="n"/>
      <c r="C153" s="1" t="n"/>
    </row>
    <row outlineLevel="0" r="154">
      <c r="A154" s="1" t="n"/>
      <c r="B154" s="1" t="n"/>
      <c r="C154" s="1" t="n"/>
    </row>
    <row outlineLevel="0" r="155">
      <c r="A155" s="1" t="n"/>
      <c r="B155" s="1" t="n"/>
      <c r="C155" s="1" t="n"/>
    </row>
    <row outlineLevel="0" r="156">
      <c r="A156" s="1" t="n"/>
      <c r="B156" s="1" t="n"/>
      <c r="C156" s="1" t="n"/>
    </row>
    <row outlineLevel="0" r="157">
      <c r="A157" s="1" t="n"/>
      <c r="B157" s="1" t="n"/>
      <c r="C157" s="1" t="n"/>
    </row>
    <row outlineLevel="0" r="158">
      <c r="A158" s="1" t="n"/>
      <c r="B158" s="1" t="n"/>
      <c r="C158" s="1" t="n"/>
    </row>
    <row outlineLevel="0" r="159">
      <c r="A159" s="1" t="n"/>
      <c r="B159" s="1" t="n"/>
      <c r="C159" s="1" t="n"/>
    </row>
    <row outlineLevel="0" r="160">
      <c r="A160" s="1" t="n"/>
      <c r="B160" s="1" t="n"/>
      <c r="C160" s="1" t="n"/>
    </row>
    <row outlineLevel="0" r="161">
      <c r="A161" s="1" t="n"/>
      <c r="B161" s="1" t="n"/>
      <c r="C161" s="1" t="n"/>
    </row>
    <row outlineLevel="0" r="162">
      <c r="A162" s="1" t="n"/>
      <c r="B162" s="1" t="n"/>
      <c r="C162" s="1" t="n"/>
    </row>
    <row outlineLevel="0" r="163">
      <c r="A163" s="1" t="n"/>
      <c r="B163" s="1" t="n"/>
      <c r="C163" s="1" t="n"/>
    </row>
    <row outlineLevel="0" r="164">
      <c r="A164" s="1" t="n"/>
      <c r="B164" s="1" t="n"/>
      <c r="C164" s="1" t="n"/>
    </row>
    <row outlineLevel="0" r="165">
      <c r="A165" s="1" t="n"/>
      <c r="B165" s="1" t="n"/>
      <c r="C165" s="1" t="n"/>
    </row>
    <row outlineLevel="0" r="166">
      <c r="A166" s="1" t="n"/>
      <c r="B166" s="1" t="n"/>
      <c r="C166" s="1" t="n"/>
    </row>
    <row outlineLevel="0" r="167">
      <c r="A167" s="1" t="n"/>
      <c r="B167" s="1" t="n"/>
      <c r="C167" s="1" t="n"/>
    </row>
    <row outlineLevel="0" r="168">
      <c r="A168" s="1" t="n"/>
      <c r="B168" s="1" t="n"/>
      <c r="C168" s="1" t="n"/>
    </row>
    <row outlineLevel="0" r="169">
      <c r="A169" s="1" t="n"/>
      <c r="B169" s="1" t="n"/>
      <c r="C169" s="1" t="n"/>
    </row>
    <row outlineLevel="0" r="170">
      <c r="A170" s="1" t="n"/>
      <c r="B170" s="1" t="n"/>
      <c r="C170" s="1" t="n"/>
    </row>
    <row outlineLevel="0" r="171">
      <c r="A171" s="1" t="n"/>
      <c r="B171" s="1" t="n"/>
      <c r="C171" s="1" t="n"/>
    </row>
    <row outlineLevel="0" r="172">
      <c r="A172" s="1" t="n"/>
      <c r="B172" s="1" t="n"/>
      <c r="C172" s="1" t="n"/>
    </row>
    <row outlineLevel="0" r="173">
      <c r="A173" s="1" t="n"/>
      <c r="B173" s="1" t="n"/>
      <c r="C173" s="1" t="n"/>
    </row>
    <row outlineLevel="0" r="174">
      <c r="A174" s="1" t="n"/>
      <c r="B174" s="1" t="n"/>
      <c r="C174" s="1" t="n"/>
    </row>
    <row outlineLevel="0" r="175">
      <c r="A175" s="1" t="n"/>
      <c r="B175" s="1" t="n"/>
      <c r="C175" s="1" t="n"/>
    </row>
    <row outlineLevel="0" r="176">
      <c r="A176" s="1" t="n"/>
      <c r="B176" s="1" t="n"/>
      <c r="C176" s="1" t="n"/>
    </row>
    <row outlineLevel="0" r="177">
      <c r="A177" s="1" t="n"/>
      <c r="B177" s="1" t="n"/>
      <c r="C177" s="1" t="n"/>
    </row>
    <row outlineLevel="0" r="178">
      <c r="A178" s="1" t="n"/>
      <c r="B178" s="1" t="n"/>
      <c r="C178" s="1" t="n"/>
    </row>
    <row outlineLevel="0" r="179">
      <c r="A179" s="1" t="n"/>
      <c r="B179" s="1" t="n"/>
      <c r="C179" s="1" t="n"/>
    </row>
    <row outlineLevel="0" r="180">
      <c r="A180" s="1" t="n"/>
      <c r="B180" s="1" t="n"/>
      <c r="C180" s="1" t="n"/>
    </row>
    <row outlineLevel="0" r="181">
      <c r="A181" s="1" t="n"/>
      <c r="B181" s="1" t="n"/>
      <c r="C181" s="1" t="n"/>
    </row>
    <row outlineLevel="0" r="182">
      <c r="A182" s="1" t="n"/>
      <c r="B182" s="1" t="n"/>
      <c r="C182" s="1" t="n"/>
    </row>
    <row outlineLevel="0" r="183">
      <c r="A183" s="1" t="n"/>
      <c r="B183" s="1" t="n"/>
      <c r="C183" s="1" t="n"/>
    </row>
    <row outlineLevel="0" r="184">
      <c r="A184" s="1" t="n"/>
      <c r="B184" s="1" t="n"/>
      <c r="C184" s="1" t="n"/>
    </row>
    <row outlineLevel="0" r="185">
      <c r="A185" s="1" t="n"/>
      <c r="B185" s="1" t="n"/>
      <c r="C185" s="1" t="n"/>
    </row>
    <row outlineLevel="0" r="186">
      <c r="A186" s="1" t="n"/>
      <c r="B186" s="1" t="n"/>
      <c r="C186" s="1" t="n"/>
    </row>
    <row outlineLevel="0" r="187">
      <c r="A187" s="1" t="n"/>
      <c r="B187" s="1" t="n"/>
      <c r="C187" s="1" t="n"/>
    </row>
    <row outlineLevel="0" r="188">
      <c r="A188" s="1" t="n"/>
      <c r="B188" s="1" t="n"/>
      <c r="C188" s="1" t="n"/>
    </row>
    <row outlineLevel="0" r="189">
      <c r="A189" s="1" t="n"/>
      <c r="B189" s="1" t="n"/>
      <c r="C189" s="1" t="n"/>
    </row>
    <row outlineLevel="0" r="190">
      <c r="A190" s="1" t="n"/>
      <c r="B190" s="1" t="n"/>
      <c r="C190" s="1" t="n"/>
    </row>
    <row outlineLevel="0" r="191">
      <c r="A191" s="1" t="n"/>
      <c r="B191" s="1" t="n"/>
      <c r="C191" s="1" t="n"/>
    </row>
    <row outlineLevel="0" r="192">
      <c r="A192" s="1" t="n"/>
      <c r="B192" s="1" t="n"/>
      <c r="C192" s="1" t="n"/>
    </row>
    <row outlineLevel="0" r="193">
      <c r="A193" s="1" t="n"/>
      <c r="B193" s="1" t="n"/>
      <c r="C193" s="1" t="n"/>
    </row>
    <row outlineLevel="0" r="194">
      <c r="A194" s="1" t="n"/>
      <c r="B194" s="1" t="n"/>
      <c r="C194" s="1" t="n"/>
    </row>
    <row outlineLevel="0" r="195">
      <c r="A195" s="1" t="n"/>
      <c r="B195" s="1" t="n"/>
      <c r="C195" s="1" t="n"/>
    </row>
    <row outlineLevel="0" r="196">
      <c r="A196" s="1" t="n"/>
      <c r="B196" s="1" t="n"/>
      <c r="C196" s="1" t="n"/>
    </row>
    <row outlineLevel="0" r="197">
      <c r="A197" s="1" t="n"/>
      <c r="B197" s="1" t="n"/>
      <c r="C197" s="1" t="n"/>
    </row>
    <row outlineLevel="0" r="198">
      <c r="A198" s="1" t="n"/>
      <c r="B198" s="1" t="n"/>
      <c r="C198" s="1" t="n"/>
    </row>
    <row outlineLevel="0" r="199">
      <c r="A199" s="1" t="n"/>
      <c r="B199" s="1" t="n"/>
      <c r="C199" s="1" t="n"/>
    </row>
    <row outlineLevel="0" r="200">
      <c r="A200" s="1" t="n"/>
      <c r="B200" s="1" t="n"/>
      <c r="C200" s="1" t="n"/>
    </row>
    <row outlineLevel="0" r="201">
      <c r="A201" s="1" t="n"/>
      <c r="B201" s="1" t="n"/>
      <c r="C201" s="1" t="n"/>
    </row>
    <row outlineLevel="0" r="202">
      <c r="A202" s="1" t="n"/>
      <c r="B202" s="1" t="n"/>
      <c r="C202" s="1" t="n"/>
    </row>
    <row outlineLevel="0" r="203">
      <c r="A203" s="1" t="n"/>
      <c r="B203" s="1" t="n"/>
      <c r="C203" s="1" t="n"/>
    </row>
    <row outlineLevel="0" r="204">
      <c r="A204" s="1" t="n"/>
      <c r="B204" s="1" t="n"/>
      <c r="C204" s="1" t="n"/>
    </row>
    <row outlineLevel="0" r="205">
      <c r="A205" s="1" t="n"/>
      <c r="B205" s="1" t="n"/>
      <c r="C205" s="1" t="n"/>
    </row>
    <row outlineLevel="0" r="206">
      <c r="A206" s="1" t="n"/>
      <c r="B206" s="1" t="n"/>
      <c r="C206" s="1" t="n"/>
    </row>
  </sheetData>
  <mergeCells count="7">
    <mergeCell ref="A3:F3"/>
    <mergeCell ref="A11:F11"/>
    <mergeCell ref="A5:A6"/>
    <mergeCell ref="B5:B6"/>
    <mergeCell ref="C5:C6"/>
    <mergeCell ref="D5:F5"/>
    <mergeCell ref="A7:F7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1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S88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00000016916618"/>
    <col customWidth="true" hidden="false" max="2" min="2" outlineLevel="0" style="1" width="34.7782662733215"/>
    <col customWidth="true" max="3" min="3" outlineLevel="0" style="1" width="13.7109379638854"/>
    <col customWidth="true" max="4" min="4" outlineLevel="0" style="1" width="11.4257816365712"/>
    <col customWidth="true" max="5" min="5" outlineLevel="0" style="1" width="20.2851566656466"/>
    <col customWidth="true" max="6" min="6" outlineLevel="0" style="1" width="17.7109372872207"/>
    <col bestFit="true" customWidth="true" max="16384" min="7" outlineLevel="0" style="1" width="8.85546864361033"/>
  </cols>
  <sheetData>
    <row outlineLevel="0" r="1">
      <c r="F1" s="11" t="s">
        <v>155</v>
      </c>
    </row>
    <row customFormat="true" customHeight="true" ht="34.5" outlineLevel="0" r="3" s="1">
      <c r="A3" s="29" t="s">
        <v>156</v>
      </c>
      <c r="B3" s="29" t="s"/>
      <c r="C3" s="29" t="s"/>
      <c r="D3" s="29" t="s"/>
      <c r="E3" s="29" t="s"/>
      <c r="F3" s="29" t="s"/>
    </row>
    <row outlineLevel="0" r="4">
      <c r="A4" s="4" t="n"/>
      <c r="B4" s="4" t="n"/>
      <c r="C4" s="4" t="n"/>
      <c r="D4" s="4" t="n"/>
      <c r="E4" s="4" t="n"/>
      <c r="F4" s="4" t="s">
        <v>140</v>
      </c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1" t="n"/>
      <c r="Q4" s="1" t="n"/>
      <c r="R4" s="1" t="n"/>
      <c r="S4" s="1" t="n"/>
    </row>
    <row outlineLevel="0" r="5">
      <c r="A5" s="6" t="s">
        <v>2</v>
      </c>
      <c r="B5" s="6" t="s">
        <v>59</v>
      </c>
      <c r="C5" s="6" t="s">
        <v>141</v>
      </c>
      <c r="D5" s="6" t="s">
        <v>64</v>
      </c>
      <c r="E5" s="51" t="s"/>
      <c r="F5" s="52" t="s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</row>
    <row customHeight="true" ht="27.6000003814697" outlineLevel="0" r="6">
      <c r="A6" s="53" t="s"/>
      <c r="B6" s="53" t="s"/>
      <c r="C6" s="53" t="s"/>
      <c r="D6" s="6" t="s">
        <v>142</v>
      </c>
      <c r="E6" s="6" t="s">
        <v>143</v>
      </c>
      <c r="F6" s="6" t="s">
        <v>144</v>
      </c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</row>
    <row outlineLevel="0" r="7">
      <c r="A7" s="6" t="s">
        <v>145</v>
      </c>
      <c r="B7" s="51" t="s"/>
      <c r="C7" s="51" t="s"/>
      <c r="D7" s="51" t="s"/>
      <c r="E7" s="51" t="s"/>
      <c r="F7" s="52" t="s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</row>
    <row outlineLevel="0" r="8">
      <c r="A8" s="57" t="n">
        <v>1</v>
      </c>
      <c r="B8" s="57" t="s">
        <v>146</v>
      </c>
      <c r="C8" s="60" t="n">
        <v>1</v>
      </c>
      <c r="D8" s="59" t="n">
        <v>0.208</v>
      </c>
      <c r="E8" s="59" t="n">
        <v>0.301</v>
      </c>
      <c r="F8" s="59" t="n">
        <v>0.491</v>
      </c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</row>
    <row outlineLevel="0" r="9">
      <c r="A9" s="57" t="n">
        <v>2</v>
      </c>
      <c r="B9" s="57" t="s">
        <v>147</v>
      </c>
      <c r="C9" s="60" t="n">
        <v>1</v>
      </c>
      <c r="D9" s="59" t="n">
        <v>0.277</v>
      </c>
      <c r="E9" s="59" t="n">
        <v>0.322</v>
      </c>
      <c r="F9" s="59" t="n">
        <v>0.401</v>
      </c>
      <c r="G9" s="1" t="n"/>
      <c r="H9" s="1" t="n"/>
      <c r="I9" s="1" t="n"/>
      <c r="J9" s="1" t="n"/>
      <c r="K9" s="1" t="n"/>
      <c r="L9" s="1" t="n"/>
      <c r="M9" s="1" t="n"/>
      <c r="N9" s="1" t="n"/>
      <c r="O9" s="1" t="n"/>
      <c r="P9" s="1" t="n"/>
      <c r="Q9" s="1" t="n"/>
      <c r="R9" s="1" t="n"/>
      <c r="S9" s="1" t="n"/>
    </row>
    <row outlineLevel="0" r="10">
      <c r="A10" s="57" t="n">
        <v>3</v>
      </c>
      <c r="B10" s="57" t="s">
        <v>148</v>
      </c>
      <c r="C10" s="60" t="n">
        <v>1</v>
      </c>
      <c r="D10" s="59" t="n">
        <v>0.231</v>
      </c>
      <c r="E10" s="59" t="n">
        <v>0.307</v>
      </c>
      <c r="F10" s="59" t="n">
        <v>0.461</v>
      </c>
      <c r="G10" s="1" t="n"/>
      <c r="H10" s="1" t="n"/>
      <c r="I10" s="1" t="n"/>
      <c r="J10" s="1" t="n"/>
      <c r="K10" s="1" t="n"/>
      <c r="L10" s="1" t="n"/>
      <c r="M10" s="1" t="n"/>
      <c r="N10" s="1" t="n"/>
      <c r="O10" s="1" t="n"/>
      <c r="P10" s="1" t="n"/>
      <c r="Q10" s="1" t="n"/>
      <c r="R10" s="1" t="n"/>
      <c r="S10" s="1" t="n"/>
    </row>
    <row outlineLevel="0" r="11">
      <c r="A11" s="6" t="s">
        <v>149</v>
      </c>
      <c r="B11" s="51" t="s"/>
      <c r="C11" s="51" t="s"/>
      <c r="D11" s="51" t="s"/>
      <c r="E11" s="51" t="s"/>
      <c r="F11" s="52" t="s"/>
      <c r="G11" s="1" t="n"/>
      <c r="H11" s="1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</row>
    <row outlineLevel="0" r="12">
      <c r="A12" s="57" t="n">
        <v>1</v>
      </c>
      <c r="B12" s="57" t="s">
        <v>146</v>
      </c>
      <c r="C12" s="60" t="n">
        <v>1</v>
      </c>
      <c r="D12" s="59" t="n">
        <v>0.266</v>
      </c>
      <c r="E12" s="59" t="n">
        <v>0.346</v>
      </c>
      <c r="F12" s="59" t="n">
        <v>0.388</v>
      </c>
      <c r="G12" s="1" t="n"/>
      <c r="H12" s="1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</row>
    <row outlineLevel="0" r="13">
      <c r="A13" s="57" t="n">
        <v>2</v>
      </c>
      <c r="B13" s="57" t="s">
        <v>147</v>
      </c>
      <c r="C13" s="60" t="n">
        <v>1</v>
      </c>
      <c r="D13" s="59" t="n">
        <v>0.347</v>
      </c>
      <c r="E13" s="59" t="n">
        <v>0.338</v>
      </c>
      <c r="F13" s="59" t="n">
        <v>0.315</v>
      </c>
      <c r="G13" s="1" t="n"/>
      <c r="H13" s="1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</row>
    <row outlineLevel="0" r="14">
      <c r="A14" s="57" t="n">
        <v>3</v>
      </c>
      <c r="B14" s="57" t="s">
        <v>148</v>
      </c>
      <c r="C14" s="60" t="n">
        <v>1</v>
      </c>
      <c r="D14" s="59" t="n">
        <v>0.289</v>
      </c>
      <c r="E14" s="59" t="n">
        <v>0.32</v>
      </c>
      <c r="F14" s="59" t="n">
        <v>0.391</v>
      </c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</row>
    <row outlineLevel="0" r="15">
      <c r="A15" s="1" t="n"/>
      <c r="B15" s="1" t="n"/>
      <c r="C15" s="1" t="n"/>
      <c r="D15" s="1" t="n"/>
      <c r="E15" s="1" t="n"/>
      <c r="F15" s="1" t="n"/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  <c r="P15" s="1" t="n"/>
      <c r="Q15" s="1" t="n"/>
      <c r="R15" s="1" t="n"/>
      <c r="S15" s="1" t="n"/>
    </row>
    <row outlineLevel="0" r="16">
      <c r="A16" s="1" t="n"/>
      <c r="B16" s="63" t="n"/>
      <c r="C16" s="63" t="s"/>
      <c r="D16" s="63" t="s"/>
      <c r="E16" s="63" t="s"/>
      <c r="F16" s="63" t="s"/>
      <c r="G16" s="1" t="n"/>
      <c r="H16" s="1" t="n"/>
      <c r="I16" s="1" t="n"/>
      <c r="J16" s="1" t="n"/>
      <c r="K16" s="1" t="n"/>
      <c r="L16" s="1" t="n"/>
      <c r="M16" s="1" t="n"/>
      <c r="N16" s="1" t="n"/>
      <c r="O16" s="1" t="n"/>
      <c r="P16" s="1" t="n"/>
      <c r="Q16" s="1" t="n"/>
      <c r="R16" s="1" t="n"/>
      <c r="S16" s="1" t="n"/>
    </row>
    <row outlineLevel="0" r="17">
      <c r="A17" s="1" t="n"/>
      <c r="B17" s="10" t="n"/>
      <c r="C17" s="1" t="n"/>
      <c r="D17" s="1" t="n"/>
      <c r="E17" s="1" t="n"/>
      <c r="F17" s="1" t="n"/>
      <c r="G17" s="1" t="n"/>
      <c r="H17" s="1" t="n"/>
      <c r="I17" s="1" t="n"/>
      <c r="J17" s="1" t="n"/>
      <c r="K17" s="1" t="n"/>
      <c r="L17" s="1" t="n"/>
      <c r="M17" s="1" t="n"/>
      <c r="N17" s="1" t="n"/>
      <c r="O17" s="1" t="n"/>
      <c r="P17" s="1" t="n"/>
      <c r="Q17" s="1" t="n"/>
      <c r="R17" s="1" t="n"/>
      <c r="S17" s="1" t="n"/>
    </row>
    <row outlineLevel="0" r="18">
      <c r="A18" s="1" t="n"/>
      <c r="B18" s="10" t="n"/>
      <c r="C18" s="1" t="n"/>
      <c r="D18" s="1" t="n"/>
      <c r="E18" s="1" t="n"/>
      <c r="F18" s="1" t="n"/>
      <c r="G18" s="1" t="n"/>
      <c r="H18" s="1" t="n"/>
      <c r="I18" s="1" t="n"/>
      <c r="J18" s="1" t="n"/>
      <c r="K18" s="1" t="n"/>
      <c r="L18" s="1" t="n"/>
      <c r="M18" s="1" t="n"/>
      <c r="N18" s="1" t="n"/>
      <c r="O18" s="1" t="n"/>
      <c r="P18" s="1" t="n"/>
      <c r="Q18" s="1" t="n"/>
      <c r="R18" s="1" t="n"/>
      <c r="S18" s="1" t="n"/>
    </row>
    <row outlineLevel="0" r="19">
      <c r="A19" s="1" t="n"/>
      <c r="B19" s="1" t="n"/>
      <c r="C19" s="1" t="n"/>
      <c r="D19" s="1" t="n"/>
      <c r="E19" s="1" t="n"/>
      <c r="F19" s="1" t="n"/>
      <c r="G19" s="1" t="n"/>
      <c r="H19" s="1" t="n"/>
      <c r="I19" s="1" t="n"/>
      <c r="J19" s="1" t="n"/>
      <c r="K19" s="1" t="n"/>
      <c r="L19" s="1" t="n"/>
      <c r="M19" s="1" t="n"/>
      <c r="N19" s="1" t="n"/>
      <c r="O19" s="1" t="n"/>
      <c r="P19" s="1" t="n"/>
      <c r="Q19" s="1" t="n"/>
      <c r="R19" s="1" t="n"/>
      <c r="S19" s="1" t="n"/>
    </row>
    <row outlineLevel="0" r="20">
      <c r="A20" s="1" t="n"/>
      <c r="B20" s="1" t="n"/>
      <c r="C20" s="1" t="n"/>
      <c r="D20" s="1" t="n"/>
      <c r="E20" s="1" t="n"/>
      <c r="F20" s="1" t="n"/>
      <c r="G20" s="1" t="n"/>
      <c r="H20" s="1" t="n"/>
      <c r="I20" s="1" t="n"/>
      <c r="J20" s="1" t="n"/>
      <c r="K20" s="1" t="n"/>
      <c r="L20" s="1" t="n"/>
      <c r="M20" s="1" t="n"/>
      <c r="N20" s="1" t="n"/>
      <c r="O20" s="1" t="n"/>
      <c r="P20" s="1" t="n"/>
      <c r="Q20" s="1" t="n"/>
      <c r="R20" s="1" t="n"/>
      <c r="S20" s="1" t="n"/>
    </row>
    <row outlineLevel="0" r="21">
      <c r="A21" s="1" t="n"/>
      <c r="B21" s="1" t="n"/>
      <c r="C21" s="1" t="n"/>
      <c r="D21" s="1" t="n"/>
      <c r="E21" s="1" t="n"/>
      <c r="F21" s="1" t="n"/>
      <c r="G21" s="1" t="n"/>
      <c r="H21" s="1" t="n"/>
      <c r="I21" s="1" t="n"/>
      <c r="J21" s="1" t="n"/>
      <c r="K21" s="1" t="n"/>
      <c r="L21" s="1" t="n"/>
      <c r="M21" s="1" t="n"/>
      <c r="N21" s="1" t="n"/>
      <c r="O21" s="1" t="n"/>
      <c r="P21" s="1" t="n"/>
      <c r="Q21" s="1" t="n"/>
      <c r="R21" s="1" t="n"/>
      <c r="S21" s="1" t="n"/>
    </row>
    <row outlineLevel="0" r="22">
      <c r="A22" s="1" t="n"/>
      <c r="B22" s="1" t="n"/>
      <c r="C22" s="1" t="n"/>
      <c r="D22" s="1" t="n"/>
      <c r="E22" s="1" t="n"/>
      <c r="F22" s="1" t="n"/>
      <c r="G22" s="1" t="n"/>
      <c r="H22" s="1" t="n"/>
      <c r="I22" s="1" t="n"/>
      <c r="J22" s="1" t="n"/>
      <c r="K22" s="1" t="n"/>
      <c r="L22" s="1" t="n"/>
      <c r="M22" s="1" t="n"/>
      <c r="N22" s="1" t="n"/>
      <c r="O22" s="1" t="n"/>
      <c r="P22" s="1" t="n"/>
      <c r="Q22" s="1" t="n"/>
      <c r="R22" s="1" t="n"/>
      <c r="S22" s="1" t="n"/>
    </row>
    <row outlineLevel="0" r="23">
      <c r="A23" s="1" t="n"/>
      <c r="B23" s="1" t="n"/>
      <c r="C23" s="1" t="n"/>
      <c r="D23" s="1" t="n"/>
      <c r="E23" s="1" t="n"/>
      <c r="F23" s="1" t="n"/>
      <c r="G23" s="1" t="n"/>
      <c r="H23" s="1" t="n"/>
      <c r="I23" s="1" t="n"/>
      <c r="J23" s="1" t="n"/>
      <c r="K23" s="1" t="n"/>
      <c r="L23" s="1" t="n"/>
      <c r="M23" s="1" t="n"/>
      <c r="N23" s="1" t="n"/>
      <c r="O23" s="1" t="n"/>
      <c r="P23" s="1" t="n"/>
      <c r="Q23" s="1" t="n"/>
      <c r="R23" s="1" t="n"/>
      <c r="S23" s="1" t="n"/>
    </row>
    <row outlineLevel="0" r="24">
      <c r="A24" s="1" t="n"/>
      <c r="B24" s="1" t="n"/>
      <c r="C24" s="1" t="n"/>
      <c r="D24" s="1" t="n"/>
      <c r="E24" s="1" t="n"/>
      <c r="F24" s="1" t="n"/>
      <c r="G24" s="1" t="n"/>
      <c r="H24" s="1" t="n"/>
      <c r="I24" s="1" t="n"/>
      <c r="J24" s="1" t="n"/>
      <c r="K24" s="1" t="n"/>
      <c r="L24" s="1" t="n"/>
      <c r="M24" s="1" t="n"/>
      <c r="N24" s="1" t="n"/>
      <c r="O24" s="1" t="n"/>
      <c r="P24" s="1" t="n"/>
      <c r="Q24" s="1" t="n"/>
      <c r="R24" s="1" t="n"/>
    </row>
    <row outlineLevel="0" r="25">
      <c r="A25" s="1" t="n"/>
      <c r="B25" s="1" t="n"/>
      <c r="C25" s="1" t="n"/>
      <c r="D25" s="1" t="n"/>
      <c r="E25" s="1" t="n"/>
      <c r="F25" s="1" t="n"/>
      <c r="G25" s="1" t="n"/>
      <c r="H25" s="1" t="n"/>
      <c r="I25" s="1" t="n"/>
      <c r="J25" s="1" t="n"/>
      <c r="K25" s="1" t="n"/>
      <c r="L25" s="1" t="n"/>
      <c r="M25" s="1" t="n"/>
      <c r="N25" s="1" t="n"/>
      <c r="O25" s="1" t="n"/>
      <c r="P25" s="1" t="n"/>
      <c r="Q25" s="1" t="n"/>
      <c r="R25" s="1" t="n"/>
    </row>
    <row outlineLevel="0" r="26">
      <c r="A26" s="1" t="n"/>
      <c r="B26" s="1" t="n"/>
      <c r="C26" s="1" t="n"/>
      <c r="D26" s="1" t="n"/>
      <c r="E26" s="1" t="n"/>
      <c r="F26" s="1" t="n"/>
      <c r="G26" s="1" t="n"/>
      <c r="H26" s="1" t="n"/>
      <c r="I26" s="1" t="n"/>
      <c r="J26" s="1" t="n"/>
      <c r="K26" s="1" t="n"/>
      <c r="L26" s="1" t="n"/>
      <c r="M26" s="1" t="n"/>
      <c r="N26" s="1" t="n"/>
      <c r="O26" s="1" t="n"/>
      <c r="P26" s="1" t="n"/>
      <c r="Q26" s="1" t="n"/>
      <c r="R26" s="1" t="n"/>
    </row>
    <row outlineLevel="0" r="27">
      <c r="A27" s="1" t="n"/>
      <c r="B27" s="1" t="n"/>
      <c r="C27" s="1" t="n"/>
      <c r="D27" s="1" t="n"/>
      <c r="E27" s="1" t="n"/>
      <c r="F27" s="1" t="n"/>
      <c r="G27" s="1" t="n"/>
      <c r="H27" s="1" t="n"/>
      <c r="I27" s="1" t="n"/>
      <c r="J27" s="1" t="n"/>
      <c r="K27" s="1" t="n"/>
      <c r="L27" s="1" t="n"/>
      <c r="M27" s="1" t="n"/>
      <c r="N27" s="1" t="n"/>
      <c r="O27" s="1" t="n"/>
      <c r="P27" s="1" t="n"/>
      <c r="Q27" s="1" t="n"/>
      <c r="R27" s="1" t="n"/>
    </row>
    <row outlineLevel="0" r="28">
      <c r="A28" s="1" t="n"/>
      <c r="B28" s="1" t="n"/>
      <c r="C28" s="1" t="n"/>
      <c r="D28" s="1" t="n"/>
      <c r="E28" s="1" t="n"/>
      <c r="F28" s="1" t="n"/>
      <c r="G28" s="1" t="n"/>
      <c r="H28" s="1" t="n"/>
      <c r="I28" s="1" t="n"/>
      <c r="J28" s="1" t="n"/>
      <c r="K28" s="1" t="n"/>
      <c r="L28" s="1" t="n"/>
      <c r="M28" s="1" t="n"/>
      <c r="N28" s="1" t="n"/>
      <c r="O28" s="1" t="n"/>
      <c r="P28" s="1" t="n"/>
      <c r="Q28" s="1" t="n"/>
      <c r="R28" s="1" t="n"/>
    </row>
    <row outlineLevel="0" r="29">
      <c r="A29" s="1" t="n"/>
      <c r="B29" s="1" t="n"/>
      <c r="C29" s="1" t="n"/>
      <c r="D29" s="1" t="n"/>
      <c r="E29" s="1" t="n"/>
      <c r="F29" s="1" t="n"/>
      <c r="G29" s="1" t="n"/>
      <c r="H29" s="1" t="n"/>
      <c r="I29" s="1" t="n"/>
      <c r="J29" s="1" t="n"/>
      <c r="K29" s="1" t="n"/>
      <c r="L29" s="1" t="n"/>
      <c r="M29" s="1" t="n"/>
      <c r="N29" s="1" t="n"/>
      <c r="O29" s="1" t="n"/>
      <c r="P29" s="1" t="n"/>
      <c r="Q29" s="1" t="n"/>
      <c r="R29" s="1" t="n"/>
    </row>
    <row outlineLevel="0" r="30">
      <c r="A30" s="1" t="n"/>
      <c r="B30" s="1" t="n"/>
      <c r="C30" s="1" t="n"/>
      <c r="D30" s="1" t="n"/>
      <c r="E30" s="1" t="n"/>
      <c r="F30" s="1" t="n"/>
      <c r="G30" s="1" t="n"/>
      <c r="H30" s="1" t="n"/>
      <c r="I30" s="1" t="n"/>
      <c r="J30" s="1" t="n"/>
      <c r="K30" s="1" t="n"/>
      <c r="L30" s="1" t="n"/>
      <c r="M30" s="1" t="n"/>
      <c r="N30" s="1" t="n"/>
      <c r="O30" s="1" t="n"/>
      <c r="P30" s="1" t="n"/>
      <c r="Q30" s="1" t="n"/>
      <c r="R30" s="1" t="n"/>
    </row>
    <row outlineLevel="0" r="31">
      <c r="A31" s="1" t="n"/>
      <c r="B31" s="1" t="n"/>
      <c r="C31" s="1" t="n"/>
      <c r="D31" s="1" t="n"/>
      <c r="E31" s="1" t="n"/>
      <c r="F31" s="1" t="n"/>
      <c r="G31" s="1" t="n"/>
      <c r="H31" s="1" t="n"/>
      <c r="I31" s="1" t="n"/>
      <c r="J31" s="1" t="n"/>
      <c r="K31" s="1" t="n"/>
      <c r="L31" s="1" t="n"/>
      <c r="M31" s="1" t="n"/>
      <c r="N31" s="1" t="n"/>
      <c r="O31" s="1" t="n"/>
      <c r="P31" s="1" t="n"/>
      <c r="Q31" s="1" t="n"/>
      <c r="R31" s="1" t="n"/>
    </row>
    <row outlineLevel="0" r="32">
      <c r="A32" s="1" t="n"/>
      <c r="B32" s="1" t="n"/>
      <c r="C32" s="1" t="n"/>
      <c r="D32" s="1" t="n"/>
      <c r="E32" s="1" t="n"/>
      <c r="F32" s="1" t="n"/>
      <c r="G32" s="1" t="n"/>
      <c r="H32" s="1" t="n"/>
      <c r="I32" s="1" t="n"/>
      <c r="J32" s="1" t="n"/>
      <c r="K32" s="1" t="n"/>
      <c r="L32" s="1" t="n"/>
      <c r="M32" s="1" t="n"/>
      <c r="N32" s="1" t="n"/>
      <c r="O32" s="1" t="n"/>
      <c r="P32" s="1" t="n"/>
      <c r="Q32" s="1" t="n"/>
      <c r="R32" s="1" t="n"/>
    </row>
    <row outlineLevel="0" r="33">
      <c r="A33" s="1" t="n"/>
      <c r="B33" s="1" t="n"/>
      <c r="C33" s="1" t="n"/>
      <c r="D33" s="1" t="n"/>
      <c r="E33" s="1" t="n"/>
      <c r="F33" s="1" t="n"/>
      <c r="G33" s="1" t="n"/>
      <c r="H33" s="1" t="n"/>
      <c r="I33" s="1" t="n"/>
      <c r="J33" s="1" t="n"/>
      <c r="K33" s="1" t="n"/>
      <c r="L33" s="1" t="n"/>
      <c r="M33" s="1" t="n"/>
      <c r="N33" s="1" t="n"/>
      <c r="O33" s="1" t="n"/>
      <c r="P33" s="1" t="n"/>
      <c r="Q33" s="1" t="n"/>
      <c r="R33" s="1" t="n"/>
    </row>
    <row outlineLevel="0" r="34">
      <c r="A34" s="1" t="n"/>
      <c r="B34" s="1" t="n"/>
      <c r="C34" s="1" t="n"/>
      <c r="D34" s="1" t="n"/>
      <c r="E34" s="1" t="n"/>
      <c r="F34" s="1" t="n"/>
      <c r="G34" s="1" t="n"/>
      <c r="H34" s="1" t="n"/>
      <c r="I34" s="1" t="n"/>
      <c r="J34" s="1" t="n"/>
      <c r="K34" s="1" t="n"/>
      <c r="L34" s="1" t="n"/>
      <c r="M34" s="1" t="n"/>
      <c r="N34" s="1" t="n"/>
      <c r="O34" s="1" t="n"/>
      <c r="P34" s="1" t="n"/>
      <c r="Q34" s="1" t="n"/>
      <c r="R34" s="1" t="n"/>
    </row>
    <row outlineLevel="0" r="35">
      <c r="A35" s="1" t="n"/>
      <c r="B35" s="1" t="n"/>
      <c r="C35" s="1" t="n"/>
      <c r="D35" s="1" t="n"/>
      <c r="E35" s="1" t="n"/>
      <c r="F35" s="1" t="n"/>
      <c r="G35" s="1" t="n"/>
      <c r="H35" s="1" t="n"/>
      <c r="I35" s="1" t="n"/>
      <c r="J35" s="1" t="n"/>
      <c r="K35" s="1" t="n"/>
      <c r="L35" s="1" t="n"/>
      <c r="M35" s="1" t="n"/>
      <c r="N35" s="1" t="n"/>
      <c r="O35" s="1" t="n"/>
      <c r="P35" s="1" t="n"/>
      <c r="Q35" s="1" t="n"/>
      <c r="R35" s="1" t="n"/>
    </row>
    <row outlineLevel="0" r="36">
      <c r="A36" s="1" t="n"/>
      <c r="B36" s="1" t="n"/>
      <c r="C36" s="1" t="n"/>
      <c r="D36" s="1" t="n"/>
      <c r="E36" s="1" t="n"/>
      <c r="F36" s="1" t="n"/>
      <c r="G36" s="1" t="n"/>
      <c r="H36" s="1" t="n"/>
      <c r="I36" s="1" t="n"/>
      <c r="J36" s="1" t="n"/>
      <c r="K36" s="1" t="n"/>
      <c r="L36" s="1" t="n"/>
      <c r="M36" s="1" t="n"/>
      <c r="N36" s="1" t="n"/>
      <c r="O36" s="1" t="n"/>
      <c r="P36" s="1" t="n"/>
      <c r="Q36" s="1" t="n"/>
      <c r="R36" s="1" t="n"/>
    </row>
    <row outlineLevel="0" r="37">
      <c r="A37" s="1" t="n"/>
      <c r="B37" s="1" t="n"/>
      <c r="C37" s="1" t="n"/>
      <c r="D37" s="1" t="n"/>
      <c r="E37" s="1" t="n"/>
      <c r="F37" s="1" t="n"/>
      <c r="G37" s="1" t="n"/>
      <c r="H37" s="1" t="n"/>
      <c r="I37" s="1" t="n"/>
      <c r="J37" s="1" t="n"/>
      <c r="K37" s="1" t="n"/>
      <c r="L37" s="1" t="n"/>
      <c r="M37" s="1" t="n"/>
      <c r="N37" s="1" t="n"/>
      <c r="O37" s="1" t="n"/>
      <c r="P37" s="1" t="n"/>
      <c r="Q37" s="1" t="n"/>
      <c r="R37" s="1" t="n"/>
    </row>
    <row outlineLevel="0" r="38">
      <c r="A38" s="1" t="n"/>
      <c r="B38" s="1" t="n"/>
      <c r="C38" s="1" t="n"/>
      <c r="D38" s="1" t="n"/>
      <c r="E38" s="1" t="n"/>
      <c r="F38" s="1" t="n"/>
      <c r="G38" s="1" t="n"/>
      <c r="H38" s="1" t="n"/>
      <c r="I38" s="1" t="n"/>
      <c r="J38" s="1" t="n"/>
      <c r="K38" s="1" t="n"/>
      <c r="L38" s="1" t="n"/>
      <c r="M38" s="1" t="n"/>
      <c r="N38" s="1" t="n"/>
      <c r="O38" s="1" t="n"/>
      <c r="P38" s="1" t="n"/>
      <c r="Q38" s="1" t="n"/>
      <c r="R38" s="1" t="n"/>
    </row>
    <row outlineLevel="0" r="39">
      <c r="A39" s="1" t="n"/>
      <c r="B39" s="1" t="n"/>
      <c r="C39" s="1" t="n"/>
    </row>
    <row outlineLevel="0" r="40">
      <c r="A40" s="1" t="n"/>
      <c r="B40" s="1" t="n"/>
      <c r="C40" s="1" t="n"/>
    </row>
    <row outlineLevel="0" r="41">
      <c r="A41" s="1" t="n"/>
      <c r="B41" s="1" t="n"/>
      <c r="C41" s="1" t="n"/>
    </row>
    <row outlineLevel="0" r="42">
      <c r="A42" s="1" t="n"/>
      <c r="B42" s="1" t="n"/>
      <c r="C42" s="1" t="n"/>
    </row>
    <row outlineLevel="0" r="43">
      <c r="A43" s="1" t="n"/>
      <c r="B43" s="1" t="n"/>
      <c r="C43" s="1" t="n"/>
    </row>
    <row outlineLevel="0" r="44">
      <c r="A44" s="1" t="n"/>
      <c r="B44" s="1" t="n"/>
      <c r="C44" s="1" t="n"/>
    </row>
    <row outlineLevel="0" r="45">
      <c r="A45" s="1" t="n"/>
      <c r="B45" s="1" t="n"/>
      <c r="C45" s="1" t="n"/>
    </row>
    <row outlineLevel="0" r="46">
      <c r="A46" s="1" t="n"/>
      <c r="B46" s="1" t="n"/>
      <c r="C46" s="1" t="n"/>
    </row>
    <row outlineLevel="0" r="47">
      <c r="A47" s="1" t="n"/>
      <c r="B47" s="1" t="n"/>
      <c r="C47" s="1" t="n"/>
    </row>
    <row outlineLevel="0" r="48">
      <c r="A48" s="1" t="n"/>
      <c r="B48" s="1" t="n"/>
      <c r="C48" s="1" t="n"/>
    </row>
    <row outlineLevel="0" r="49">
      <c r="A49" s="1" t="n"/>
      <c r="B49" s="1" t="n"/>
      <c r="C49" s="1" t="n"/>
    </row>
    <row outlineLevel="0" r="50">
      <c r="A50" s="1" t="n"/>
      <c r="B50" s="1" t="n"/>
      <c r="C50" s="1" t="n"/>
    </row>
    <row outlineLevel="0" r="51">
      <c r="A51" s="1" t="n"/>
      <c r="B51" s="1" t="n"/>
      <c r="C51" s="1" t="n"/>
    </row>
    <row outlineLevel="0" r="52">
      <c r="A52" s="1" t="n"/>
      <c r="B52" s="1" t="n"/>
      <c r="C52" s="1" t="n"/>
    </row>
    <row outlineLevel="0" r="53">
      <c r="A53" s="1" t="n"/>
      <c r="B53" s="1" t="n"/>
      <c r="C53" s="1" t="n"/>
    </row>
    <row outlineLevel="0" r="54">
      <c r="A54" s="1" t="n"/>
      <c r="B54" s="1" t="n"/>
      <c r="C54" s="1" t="n"/>
    </row>
    <row outlineLevel="0" r="55">
      <c r="A55" s="1" t="n"/>
      <c r="B55" s="1" t="n"/>
      <c r="C55" s="1" t="n"/>
    </row>
    <row outlineLevel="0" r="56">
      <c r="A56" s="1" t="n"/>
      <c r="B56" s="1" t="n"/>
      <c r="C56" s="1" t="n"/>
    </row>
    <row outlineLevel="0" r="57">
      <c r="A57" s="1" t="n"/>
      <c r="B57" s="1" t="n"/>
      <c r="C57" s="1" t="n"/>
    </row>
    <row outlineLevel="0" r="58">
      <c r="A58" s="1" t="n"/>
      <c r="B58" s="1" t="n"/>
      <c r="C58" s="1" t="n"/>
    </row>
    <row outlineLevel="0" r="59">
      <c r="A59" s="1" t="n"/>
      <c r="B59" s="1" t="n"/>
      <c r="C59" s="1" t="n"/>
    </row>
    <row outlineLevel="0" r="60">
      <c r="A60" s="1" t="n"/>
      <c r="B60" s="1" t="n"/>
      <c r="C60" s="1" t="n"/>
    </row>
    <row outlineLevel="0" r="61">
      <c r="A61" s="1" t="n"/>
      <c r="B61" s="1" t="n"/>
      <c r="C61" s="1" t="n"/>
    </row>
    <row outlineLevel="0" r="62">
      <c r="A62" s="1" t="n"/>
      <c r="B62" s="1" t="n"/>
      <c r="C62" s="1" t="n"/>
    </row>
    <row outlineLevel="0" r="63">
      <c r="A63" s="1" t="n"/>
      <c r="B63" s="1" t="n"/>
      <c r="C63" s="1" t="n"/>
    </row>
    <row outlineLevel="0" r="64">
      <c r="A64" s="1" t="n"/>
      <c r="B64" s="1" t="n"/>
      <c r="C64" s="1" t="n"/>
    </row>
    <row outlineLevel="0" r="65">
      <c r="A65" s="1" t="n"/>
      <c r="B65" s="1" t="n"/>
      <c r="C65" s="1" t="n"/>
    </row>
    <row outlineLevel="0" r="66">
      <c r="A66" s="1" t="n"/>
      <c r="B66" s="1" t="n"/>
      <c r="C66" s="1" t="n"/>
    </row>
    <row outlineLevel="0" r="67">
      <c r="A67" s="1" t="n"/>
      <c r="B67" s="1" t="n"/>
      <c r="C67" s="1" t="n"/>
    </row>
    <row outlineLevel="0" r="68">
      <c r="A68" s="1" t="n"/>
      <c r="B68" s="1" t="n"/>
      <c r="C68" s="1" t="n"/>
    </row>
    <row outlineLevel="0" r="69">
      <c r="A69" s="1" t="n"/>
      <c r="B69" s="1" t="n"/>
      <c r="C69" s="1" t="n"/>
    </row>
    <row outlineLevel="0" r="70">
      <c r="A70" s="1" t="n"/>
      <c r="B70" s="1" t="n"/>
      <c r="C70" s="1" t="n"/>
    </row>
    <row outlineLevel="0" r="71">
      <c r="A71" s="1" t="n"/>
      <c r="B71" s="1" t="n"/>
      <c r="C71" s="1" t="n"/>
    </row>
    <row outlineLevel="0" r="72">
      <c r="A72" s="1" t="n"/>
      <c r="B72" s="1" t="n"/>
      <c r="C72" s="1" t="n"/>
    </row>
    <row outlineLevel="0" r="73">
      <c r="A73" s="1" t="n"/>
      <c r="B73" s="1" t="n"/>
      <c r="C73" s="1" t="n"/>
    </row>
    <row outlineLevel="0" r="74">
      <c r="A74" s="1" t="n"/>
      <c r="B74" s="1" t="n"/>
      <c r="C74" s="1" t="n"/>
    </row>
    <row outlineLevel="0" r="75">
      <c r="A75" s="1" t="n"/>
      <c r="B75" s="1" t="n"/>
      <c r="C75" s="1" t="n"/>
    </row>
    <row outlineLevel="0" r="76">
      <c r="A76" s="1" t="n"/>
      <c r="B76" s="1" t="n"/>
      <c r="C76" s="1" t="n"/>
    </row>
    <row outlineLevel="0" r="77">
      <c r="A77" s="1" t="n"/>
      <c r="B77" s="1" t="n"/>
      <c r="C77" s="1" t="n"/>
    </row>
    <row outlineLevel="0" r="78">
      <c r="A78" s="1" t="n"/>
      <c r="B78" s="1" t="n"/>
      <c r="C78" s="1" t="n"/>
    </row>
    <row outlineLevel="0" r="79">
      <c r="A79" s="1" t="n"/>
      <c r="B79" s="1" t="n"/>
      <c r="C79" s="1" t="n"/>
    </row>
    <row outlineLevel="0" r="80">
      <c r="A80" s="1" t="n"/>
      <c r="B80" s="1" t="n"/>
      <c r="C80" s="1" t="n"/>
    </row>
    <row outlineLevel="0" r="81">
      <c r="A81" s="1" t="n"/>
      <c r="B81" s="1" t="n"/>
      <c r="C81" s="1" t="n"/>
    </row>
    <row outlineLevel="0" r="82">
      <c r="A82" s="1" t="n"/>
      <c r="B82" s="1" t="n"/>
      <c r="C82" s="1" t="n"/>
    </row>
    <row outlineLevel="0" r="83">
      <c r="A83" s="1" t="n"/>
      <c r="B83" s="1" t="n"/>
      <c r="C83" s="1" t="n"/>
    </row>
    <row outlineLevel="0" r="84">
      <c r="A84" s="1" t="n"/>
      <c r="B84" s="1" t="n"/>
      <c r="C84" s="1" t="n"/>
    </row>
    <row outlineLevel="0" r="85">
      <c r="A85" s="1" t="n"/>
      <c r="B85" s="1" t="n"/>
      <c r="C85" s="1" t="n"/>
    </row>
    <row outlineLevel="0" r="86">
      <c r="A86" s="1" t="n"/>
      <c r="B86" s="1" t="n"/>
      <c r="C86" s="1" t="n"/>
    </row>
    <row outlineLevel="0" r="87">
      <c r="A87" s="1" t="n"/>
      <c r="B87" s="1" t="n"/>
      <c r="C87" s="1" t="n"/>
    </row>
    <row outlineLevel="0" r="88">
      <c r="A88" s="1" t="n"/>
      <c r="B88" s="1" t="n"/>
      <c r="C88" s="1" t="n"/>
    </row>
  </sheetData>
  <mergeCells count="8">
    <mergeCell ref="A3:F3"/>
    <mergeCell ref="B16:F16"/>
    <mergeCell ref="A11:F11"/>
    <mergeCell ref="A5:A6"/>
    <mergeCell ref="B5:B6"/>
    <mergeCell ref="C5:C6"/>
    <mergeCell ref="D5:F5"/>
    <mergeCell ref="A7:F7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1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AD33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00000016916618"/>
    <col customWidth="true" hidden="false" max="2" min="2" outlineLevel="0" style="1" width="35.3104170673791"/>
    <col customWidth="true" max="3" min="3" outlineLevel="0" style="1" width="14.8554689819427"/>
    <col customWidth="true" max="4" min="4" outlineLevel="0" style="1" width="16.2851559889819"/>
    <col customWidth="true" max="5" min="5" outlineLevel="0" style="1" width="18.4257807907402"/>
    <col customWidth="true" max="6" min="6" outlineLevel="0" style="1" width="18.9999998308338"/>
    <col bestFit="true" customWidth="true" max="16384" min="7" outlineLevel="0" style="1" width="8.85546864361033"/>
  </cols>
  <sheetData>
    <row outlineLevel="0" r="1">
      <c r="F1" s="11" t="s">
        <v>157</v>
      </c>
    </row>
    <row customFormat="true" customHeight="true" ht="43.1500015258789" outlineLevel="0" r="3" s="1">
      <c r="A3" s="29" t="s">
        <v>158</v>
      </c>
      <c r="B3" s="29" t="s"/>
      <c r="C3" s="29" t="s"/>
      <c r="D3" s="29" t="s"/>
      <c r="E3" s="29" t="s"/>
      <c r="F3" s="29" t="s"/>
    </row>
    <row customHeight="true" ht="15.75" outlineLevel="0" r="4">
      <c r="A4" s="4" t="n"/>
      <c r="B4" s="4" t="n"/>
      <c r="C4" s="4" t="n"/>
      <c r="D4" s="4" t="n"/>
      <c r="E4" s="4" t="n"/>
      <c r="F4" s="61" t="s">
        <v>140</v>
      </c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</row>
    <row customHeight="true" ht="15.75" outlineLevel="0" r="5">
      <c r="A5" s="6" t="s">
        <v>2</v>
      </c>
      <c r="B5" s="6" t="s">
        <v>59</v>
      </c>
      <c r="C5" s="6" t="s">
        <v>159</v>
      </c>
      <c r="D5" s="6" t="s">
        <v>64</v>
      </c>
      <c r="E5" s="51" t="s"/>
      <c r="F5" s="52" t="s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</row>
    <row customHeight="true" ht="70.1500015258789" outlineLevel="0" r="6">
      <c r="A6" s="53" t="s"/>
      <c r="B6" s="53" t="s"/>
      <c r="C6" s="53" t="s"/>
      <c r="D6" s="6" t="s">
        <v>160</v>
      </c>
      <c r="E6" s="6" t="s">
        <v>161</v>
      </c>
      <c r="F6" s="6" t="s">
        <v>162</v>
      </c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</row>
    <row outlineLevel="0" r="7">
      <c r="A7" s="6" t="s">
        <v>145</v>
      </c>
      <c r="B7" s="51" t="s"/>
      <c r="C7" s="51" t="s"/>
      <c r="D7" s="51" t="s"/>
      <c r="E7" s="51" t="s"/>
      <c r="F7" s="52" t="s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</row>
    <row outlineLevel="0" r="8">
      <c r="A8" s="57" t="s">
        <v>5</v>
      </c>
      <c r="B8" s="57" t="s">
        <v>146</v>
      </c>
      <c r="C8" s="60" t="n">
        <v>1</v>
      </c>
      <c r="D8" s="60" t="n">
        <v>0.58</v>
      </c>
      <c r="E8" s="60" t="n">
        <v>0.31</v>
      </c>
      <c r="F8" s="60" t="n">
        <v>0.11</v>
      </c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</row>
    <row outlineLevel="0" r="9">
      <c r="A9" s="57" t="s">
        <v>8</v>
      </c>
      <c r="B9" s="57" t="s">
        <v>147</v>
      </c>
      <c r="C9" s="60" t="n">
        <v>1</v>
      </c>
      <c r="D9" s="60" t="n">
        <v>0.48</v>
      </c>
      <c r="E9" s="60" t="n">
        <v>0.32</v>
      </c>
      <c r="F9" s="60" t="n">
        <v>0.2</v>
      </c>
      <c r="G9" s="1" t="n"/>
      <c r="H9" s="1" t="n"/>
      <c r="I9" s="1" t="n"/>
      <c r="J9" s="1" t="n"/>
      <c r="K9" s="1" t="n"/>
      <c r="L9" s="1" t="n"/>
      <c r="M9" s="1" t="n"/>
      <c r="N9" s="1" t="n"/>
      <c r="O9" s="1" t="n"/>
      <c r="P9" s="1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</row>
    <row outlineLevel="0" r="10">
      <c r="A10" s="57" t="s">
        <v>11</v>
      </c>
      <c r="B10" s="57" t="s">
        <v>148</v>
      </c>
      <c r="C10" s="60" t="n">
        <v>1</v>
      </c>
      <c r="D10" s="60" t="n">
        <v>0.88</v>
      </c>
      <c r="E10" s="60" t="n">
        <v>0.1</v>
      </c>
      <c r="F10" s="60" t="n">
        <v>0.02</v>
      </c>
      <c r="G10" s="1" t="n"/>
      <c r="H10" s="1" t="n"/>
      <c r="I10" s="1" t="n"/>
      <c r="J10" s="1" t="n"/>
      <c r="K10" s="1" t="n"/>
      <c r="L10" s="1" t="n"/>
      <c r="M10" s="1" t="n"/>
      <c r="N10" s="1" t="n"/>
      <c r="O10" s="1" t="n"/>
      <c r="P10" s="1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</row>
    <row outlineLevel="0" r="11">
      <c r="A11" s="6" t="s">
        <v>149</v>
      </c>
      <c r="B11" s="51" t="s"/>
      <c r="C11" s="51" t="s"/>
      <c r="D11" s="51" t="s"/>
      <c r="E11" s="51" t="s"/>
      <c r="F11" s="52" t="s"/>
      <c r="G11" s="1" t="n"/>
      <c r="H11" s="1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</row>
    <row outlineLevel="0" r="12">
      <c r="A12" s="57" t="s">
        <v>5</v>
      </c>
      <c r="B12" s="57" t="s">
        <v>146</v>
      </c>
      <c r="C12" s="60" t="n">
        <v>1</v>
      </c>
      <c r="D12" s="60" t="n">
        <v>0.56</v>
      </c>
      <c r="E12" s="60" t="n">
        <v>0.33</v>
      </c>
      <c r="F12" s="60" t="n">
        <v>0.11</v>
      </c>
      <c r="G12" s="1" t="n"/>
      <c r="H12" s="1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</row>
    <row outlineLevel="0" r="13">
      <c r="A13" s="57" t="s">
        <v>8</v>
      </c>
      <c r="B13" s="57" t="s">
        <v>147</v>
      </c>
      <c r="C13" s="60" t="n">
        <v>1</v>
      </c>
      <c r="D13" s="60" t="n">
        <v>0.47</v>
      </c>
      <c r="E13" s="60" t="n">
        <v>0.32</v>
      </c>
      <c r="F13" s="60" t="n">
        <v>0.21</v>
      </c>
      <c r="G13" s="1" t="n"/>
      <c r="H13" s="1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</row>
    <row outlineLevel="0" r="14">
      <c r="A14" s="57" t="s">
        <v>11</v>
      </c>
      <c r="B14" s="57" t="s">
        <v>148</v>
      </c>
      <c r="C14" s="60" t="n">
        <v>1</v>
      </c>
      <c r="D14" s="60" t="n">
        <v>0.85</v>
      </c>
      <c r="E14" s="60" t="n">
        <v>0.1</v>
      </c>
      <c r="F14" s="60" t="n">
        <v>0.05</v>
      </c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</row>
    <row outlineLevel="0" r="15">
      <c r="A15" s="1" t="n"/>
      <c r="B15" s="1" t="n"/>
      <c r="C15" s="1" t="n"/>
      <c r="D15" s="1" t="n"/>
      <c r="E15" s="1" t="n"/>
      <c r="F15" s="1" t="n"/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  <c r="P15" s="1" t="n"/>
      <c r="Q15" s="1" t="n"/>
      <c r="R15" s="1" t="n"/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</row>
    <row outlineLevel="0" r="16">
      <c r="A16" s="1" t="n"/>
      <c r="B16" s="1" t="n"/>
      <c r="C16" s="1" t="n"/>
      <c r="D16" s="1" t="n"/>
      <c r="E16" s="1" t="n"/>
      <c r="F16" s="1" t="n"/>
      <c r="G16" s="1" t="n"/>
      <c r="H16" s="1" t="n"/>
      <c r="I16" s="1" t="n"/>
      <c r="J16" s="1" t="n"/>
      <c r="K16" s="1" t="n"/>
      <c r="L16" s="1" t="n"/>
      <c r="M16" s="1" t="n"/>
      <c r="N16" s="1" t="n"/>
      <c r="O16" s="1" t="n"/>
      <c r="P16" s="1" t="n"/>
      <c r="Q16" s="1" t="n"/>
      <c r="R16" s="1" t="n"/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</row>
    <row outlineLevel="0" r="17">
      <c r="A17" s="1" t="n"/>
      <c r="B17" s="1" t="n"/>
      <c r="C17" s="1" t="n"/>
      <c r="D17" s="1" t="n"/>
      <c r="E17" s="1" t="n"/>
      <c r="F17" s="1" t="n"/>
      <c r="G17" s="1" t="n"/>
      <c r="H17" s="1" t="n"/>
      <c r="I17" s="1" t="n"/>
      <c r="J17" s="1" t="n"/>
      <c r="K17" s="1" t="n"/>
      <c r="L17" s="1" t="n"/>
      <c r="M17" s="1" t="n"/>
      <c r="N17" s="1" t="n"/>
      <c r="O17" s="1" t="n"/>
      <c r="P17" s="1" t="n"/>
      <c r="Q17" s="1" t="n"/>
      <c r="R17" s="1" t="n"/>
      <c r="S17" s="1" t="n"/>
      <c r="T17" s="1" t="n"/>
      <c r="U17" s="1" t="n"/>
      <c r="V17" s="1" t="n"/>
      <c r="W17" s="1" t="n"/>
      <c r="X17" s="1" t="n"/>
      <c r="Y17" s="1" t="n"/>
      <c r="Z17" s="1" t="n"/>
      <c r="AA17" s="1" t="n"/>
      <c r="AB17" s="1" t="n"/>
      <c r="AC17" s="1" t="n"/>
      <c r="AD17" s="1" t="n"/>
    </row>
    <row outlineLevel="0" r="18">
      <c r="A18" s="1" t="n"/>
      <c r="B18" s="1" t="n"/>
      <c r="C18" s="1" t="n"/>
      <c r="D18" s="1" t="n"/>
      <c r="E18" s="1" t="n"/>
      <c r="F18" s="1" t="n"/>
      <c r="G18" s="1" t="n"/>
      <c r="H18" s="1" t="n"/>
      <c r="I18" s="1" t="n"/>
      <c r="J18" s="1" t="n"/>
      <c r="K18" s="1" t="n"/>
      <c r="L18" s="1" t="n"/>
      <c r="M18" s="1" t="n"/>
      <c r="N18" s="1" t="n"/>
      <c r="O18" s="1" t="n"/>
      <c r="P18" s="1" t="n"/>
      <c r="Q18" s="1" t="n"/>
      <c r="R18" s="1" t="n"/>
      <c r="S18" s="1" t="n"/>
      <c r="T18" s="1" t="n"/>
      <c r="U18" s="1" t="n"/>
      <c r="V18" s="1" t="n"/>
      <c r="W18" s="1" t="n"/>
      <c r="X18" s="1" t="n"/>
      <c r="Y18" s="1" t="n"/>
      <c r="Z18" s="1" t="n"/>
      <c r="AA18" s="1" t="n"/>
      <c r="AB18" s="1" t="n"/>
      <c r="AC18" s="1" t="n"/>
      <c r="AD18" s="1" t="n"/>
    </row>
    <row outlineLevel="0" r="19">
      <c r="A19" s="1" t="n"/>
      <c r="B19" s="1" t="n"/>
      <c r="C19" s="1" t="n"/>
      <c r="D19" s="1" t="n"/>
      <c r="E19" s="1" t="n"/>
      <c r="F19" s="1" t="n"/>
      <c r="G19" s="1" t="n"/>
      <c r="H19" s="1" t="n"/>
      <c r="I19" s="1" t="n"/>
      <c r="J19" s="1" t="n"/>
      <c r="K19" s="1" t="n"/>
      <c r="L19" s="1" t="n"/>
      <c r="M19" s="1" t="n"/>
      <c r="N19" s="1" t="n"/>
      <c r="O19" s="1" t="n"/>
      <c r="P19" s="1" t="n"/>
      <c r="Q19" s="1" t="n"/>
      <c r="R19" s="1" t="n"/>
      <c r="S19" s="1" t="n"/>
      <c r="T19" s="1" t="n"/>
      <c r="U19" s="1" t="n"/>
      <c r="V19" s="1" t="n"/>
      <c r="W19" s="1" t="n"/>
      <c r="X19" s="1" t="n"/>
      <c r="Y19" s="1" t="n"/>
      <c r="Z19" s="1" t="n"/>
      <c r="AA19" s="1" t="n"/>
      <c r="AB19" s="1" t="n"/>
      <c r="AC19" s="1" t="n"/>
      <c r="AD19" s="1" t="n"/>
    </row>
    <row outlineLevel="0" r="20">
      <c r="A20" s="1" t="n"/>
      <c r="B20" s="1" t="n"/>
      <c r="C20" s="1" t="n"/>
      <c r="D20" s="1" t="n"/>
      <c r="E20" s="1" t="n"/>
      <c r="F20" s="1" t="n"/>
      <c r="G20" s="1" t="n"/>
      <c r="H20" s="1" t="n"/>
      <c r="I20" s="1" t="n"/>
      <c r="J20" s="1" t="n"/>
      <c r="K20" s="1" t="n"/>
      <c r="L20" s="1" t="n"/>
      <c r="M20" s="1" t="n"/>
      <c r="N20" s="1" t="n"/>
      <c r="O20" s="1" t="n"/>
      <c r="P20" s="1" t="n"/>
      <c r="Q20" s="1" t="n"/>
      <c r="R20" s="1" t="n"/>
      <c r="S20" s="1" t="n"/>
      <c r="T20" s="1" t="n"/>
      <c r="U20" s="1" t="n"/>
      <c r="V20" s="1" t="n"/>
      <c r="W20" s="1" t="n"/>
      <c r="X20" s="1" t="n"/>
      <c r="Y20" s="1" t="n"/>
      <c r="Z20" s="1" t="n"/>
      <c r="AA20" s="1" t="n"/>
      <c r="AB20" s="1" t="n"/>
      <c r="AC20" s="1" t="n"/>
      <c r="AD20" s="1" t="n"/>
    </row>
    <row outlineLevel="0" r="21">
      <c r="A21" s="1" t="n"/>
      <c r="B21" s="1" t="n"/>
      <c r="C21" s="1" t="n"/>
      <c r="D21" s="1" t="n"/>
      <c r="E21" s="1" t="n"/>
      <c r="F21" s="1" t="n"/>
      <c r="G21" s="1" t="n"/>
      <c r="H21" s="1" t="n"/>
      <c r="I21" s="1" t="n"/>
      <c r="J21" s="1" t="n"/>
      <c r="K21" s="1" t="n"/>
      <c r="L21" s="1" t="n"/>
      <c r="M21" s="1" t="n"/>
      <c r="N21" s="1" t="n"/>
      <c r="O21" s="1" t="n"/>
      <c r="P21" s="1" t="n"/>
      <c r="Q21" s="1" t="n"/>
      <c r="R21" s="1" t="n"/>
      <c r="S21" s="1" t="n"/>
      <c r="T21" s="1" t="n"/>
      <c r="U21" s="1" t="n"/>
      <c r="V21" s="1" t="n"/>
      <c r="W21" s="1" t="n"/>
      <c r="X21" s="1" t="n"/>
      <c r="Y21" s="1" t="n"/>
      <c r="Z21" s="1" t="n"/>
      <c r="AA21" s="1" t="n"/>
      <c r="AB21" s="1" t="n"/>
      <c r="AC21" s="1" t="n"/>
      <c r="AD21" s="1" t="n"/>
    </row>
    <row outlineLevel="0" r="22">
      <c r="A22" s="1" t="n"/>
      <c r="B22" s="1" t="n"/>
      <c r="C22" s="1" t="n"/>
      <c r="D22" s="1" t="n"/>
      <c r="E22" s="1" t="n"/>
      <c r="F22" s="1" t="n"/>
      <c r="G22" s="1" t="n"/>
      <c r="H22" s="1" t="n"/>
      <c r="I22" s="1" t="n"/>
      <c r="J22" s="1" t="n"/>
      <c r="K22" s="1" t="n"/>
      <c r="L22" s="1" t="n"/>
      <c r="M22" s="1" t="n"/>
      <c r="N22" s="1" t="n"/>
      <c r="O22" s="1" t="n"/>
      <c r="P22" s="1" t="n"/>
      <c r="Q22" s="1" t="n"/>
      <c r="R22" s="1" t="n"/>
      <c r="S22" s="1" t="n"/>
      <c r="T22" s="1" t="n"/>
      <c r="U22" s="1" t="n"/>
      <c r="V22" s="1" t="n"/>
      <c r="W22" s="1" t="n"/>
      <c r="X22" s="1" t="n"/>
      <c r="Y22" s="1" t="n"/>
      <c r="Z22" s="1" t="n"/>
      <c r="AA22" s="1" t="n"/>
      <c r="AB22" s="1" t="n"/>
      <c r="AC22" s="1" t="n"/>
      <c r="AD22" s="1" t="n"/>
    </row>
    <row outlineLevel="0" r="23">
      <c r="A23" s="1" t="n"/>
      <c r="B23" s="1" t="n"/>
      <c r="C23" s="1" t="n"/>
      <c r="D23" s="1" t="n"/>
      <c r="E23" s="1" t="n"/>
      <c r="F23" s="1" t="n"/>
      <c r="G23" s="1" t="n"/>
      <c r="H23" s="1" t="n"/>
      <c r="I23" s="1" t="n"/>
      <c r="J23" s="1" t="n"/>
      <c r="K23" s="1" t="n"/>
      <c r="L23" s="1" t="n"/>
      <c r="M23" s="1" t="n"/>
      <c r="N23" s="1" t="n"/>
      <c r="O23" s="1" t="n"/>
      <c r="P23" s="1" t="n"/>
      <c r="Q23" s="1" t="n"/>
      <c r="R23" s="1" t="n"/>
      <c r="S23" s="1" t="n"/>
      <c r="T23" s="1" t="n"/>
      <c r="U23" s="1" t="n"/>
      <c r="V23" s="1" t="n"/>
      <c r="W23" s="1" t="n"/>
      <c r="X23" s="1" t="n"/>
      <c r="Y23" s="1" t="n"/>
      <c r="Z23" s="1" t="n"/>
      <c r="AA23" s="1" t="n"/>
      <c r="AB23" s="1" t="n"/>
      <c r="AC23" s="1" t="n"/>
      <c r="AD23" s="1" t="n"/>
    </row>
    <row outlineLevel="0" r="24">
      <c r="A24" s="1" t="n"/>
      <c r="B24" s="1" t="n"/>
      <c r="C24" s="1" t="n"/>
      <c r="D24" s="1" t="n"/>
      <c r="E24" s="1" t="n"/>
      <c r="F24" s="1" t="n"/>
      <c r="G24" s="1" t="n"/>
      <c r="H24" s="1" t="n"/>
      <c r="I24" s="1" t="n"/>
      <c r="J24" s="1" t="n"/>
      <c r="K24" s="1" t="n"/>
      <c r="L24" s="1" t="n"/>
      <c r="M24" s="1" t="n"/>
      <c r="N24" s="1" t="n"/>
      <c r="O24" s="1" t="n"/>
      <c r="P24" s="1" t="n"/>
      <c r="Q24" s="1" t="n"/>
      <c r="R24" s="1" t="n"/>
      <c r="S24" s="1" t="n"/>
      <c r="T24" s="1" t="n"/>
      <c r="U24" s="1" t="n"/>
      <c r="V24" s="1" t="n"/>
      <c r="W24" s="1" t="n"/>
      <c r="X24" s="1" t="n"/>
      <c r="Y24" s="1" t="n"/>
      <c r="Z24" s="1" t="n"/>
      <c r="AA24" s="1" t="n"/>
      <c r="AB24" s="1" t="n"/>
      <c r="AC24" s="1" t="n"/>
      <c r="AD24" s="1" t="n"/>
    </row>
    <row outlineLevel="0" r="25">
      <c r="A25" s="1" t="n"/>
      <c r="B25" s="1" t="n"/>
      <c r="C25" s="1" t="n"/>
      <c r="D25" s="1" t="n"/>
      <c r="E25" s="1" t="n"/>
      <c r="F25" s="1" t="n"/>
      <c r="G25" s="1" t="n"/>
      <c r="H25" s="1" t="n"/>
      <c r="I25" s="1" t="n"/>
      <c r="J25" s="1" t="n"/>
      <c r="K25" s="1" t="n"/>
      <c r="L25" s="1" t="n"/>
      <c r="M25" s="1" t="n"/>
      <c r="N25" s="1" t="n"/>
      <c r="O25" s="1" t="n"/>
      <c r="P25" s="1" t="n"/>
      <c r="Q25" s="1" t="n"/>
      <c r="R25" s="1" t="n"/>
      <c r="S25" s="1" t="n"/>
      <c r="T25" s="1" t="n"/>
      <c r="U25" s="1" t="n"/>
      <c r="V25" s="1" t="n"/>
      <c r="W25" s="1" t="n"/>
      <c r="X25" s="1" t="n"/>
      <c r="Y25" s="1" t="n"/>
      <c r="Z25" s="1" t="n"/>
      <c r="AA25" s="1" t="n"/>
      <c r="AB25" s="1" t="n"/>
      <c r="AC25" s="1" t="n"/>
      <c r="AD25" s="1" t="n"/>
    </row>
    <row outlineLevel="0" r="26">
      <c r="A26" s="1" t="n"/>
      <c r="B26" s="1" t="n"/>
      <c r="C26" s="1" t="n"/>
      <c r="D26" s="1" t="n"/>
      <c r="E26" s="1" t="n"/>
      <c r="F26" s="1" t="n"/>
      <c r="G26" s="1" t="n"/>
      <c r="H26" s="1" t="n"/>
      <c r="I26" s="1" t="n"/>
      <c r="J26" s="1" t="n"/>
      <c r="K26" s="1" t="n"/>
      <c r="L26" s="1" t="n"/>
      <c r="M26" s="1" t="n"/>
      <c r="N26" s="1" t="n"/>
      <c r="O26" s="1" t="n"/>
      <c r="P26" s="1" t="n"/>
      <c r="Q26" s="1" t="n"/>
      <c r="R26" s="1" t="n"/>
      <c r="S26" s="1" t="n"/>
      <c r="T26" s="1" t="n"/>
      <c r="U26" s="1" t="n"/>
      <c r="V26" s="1" t="n"/>
      <c r="W26" s="1" t="n"/>
      <c r="X26" s="1" t="n"/>
      <c r="Y26" s="1" t="n"/>
      <c r="Z26" s="1" t="n"/>
      <c r="AA26" s="1" t="n"/>
      <c r="AB26" s="1" t="n"/>
      <c r="AC26" s="1" t="n"/>
      <c r="AD26" s="1" t="n"/>
    </row>
    <row outlineLevel="0" r="27">
      <c r="A27" s="1" t="n"/>
      <c r="B27" s="1" t="n"/>
      <c r="C27" s="1" t="n"/>
      <c r="D27" s="1" t="n"/>
      <c r="E27" s="1" t="n"/>
      <c r="F27" s="1" t="n"/>
      <c r="G27" s="1" t="n"/>
      <c r="H27" s="1" t="n"/>
      <c r="I27" s="1" t="n"/>
      <c r="J27" s="1" t="n"/>
      <c r="K27" s="1" t="n"/>
      <c r="L27" s="1" t="n"/>
      <c r="M27" s="1" t="n"/>
      <c r="N27" s="1" t="n"/>
      <c r="O27" s="1" t="n"/>
      <c r="P27" s="1" t="n"/>
      <c r="Q27" s="1" t="n"/>
      <c r="R27" s="1" t="n"/>
      <c r="S27" s="1" t="n"/>
      <c r="T27" s="1" t="n"/>
      <c r="U27" s="1" t="n"/>
      <c r="V27" s="1" t="n"/>
      <c r="W27" s="1" t="n"/>
      <c r="X27" s="1" t="n"/>
      <c r="Y27" s="1" t="n"/>
      <c r="Z27" s="1" t="n"/>
      <c r="AA27" s="1" t="n"/>
      <c r="AB27" s="1" t="n"/>
      <c r="AC27" s="1" t="n"/>
      <c r="AD27" s="1" t="n"/>
    </row>
    <row outlineLevel="0" r="28">
      <c r="A28" s="1" t="n"/>
      <c r="B28" s="1" t="n"/>
      <c r="C28" s="1" t="n"/>
      <c r="D28" s="1" t="n"/>
      <c r="E28" s="1" t="n"/>
      <c r="F28" s="1" t="n"/>
      <c r="G28" s="1" t="n"/>
      <c r="H28" s="1" t="n"/>
      <c r="I28" s="1" t="n"/>
      <c r="J28" s="1" t="n"/>
      <c r="K28" s="1" t="n"/>
      <c r="L28" s="1" t="n"/>
      <c r="M28" s="1" t="n"/>
      <c r="N28" s="1" t="n"/>
      <c r="O28" s="1" t="n"/>
      <c r="P28" s="1" t="n"/>
      <c r="Q28" s="1" t="n"/>
      <c r="R28" s="1" t="n"/>
      <c r="S28" s="1" t="n"/>
      <c r="T28" s="1" t="n"/>
      <c r="U28" s="1" t="n"/>
      <c r="V28" s="1" t="n"/>
      <c r="W28" s="1" t="n"/>
      <c r="X28" s="1" t="n"/>
      <c r="Y28" s="1" t="n"/>
      <c r="Z28" s="1" t="n"/>
      <c r="AA28" s="1" t="n"/>
      <c r="AB28" s="1" t="n"/>
      <c r="AC28" s="1" t="n"/>
      <c r="AD28" s="1" t="n"/>
    </row>
    <row outlineLevel="0" r="29">
      <c r="A29" s="1" t="n"/>
      <c r="B29" s="1" t="n"/>
      <c r="C29" s="1" t="n"/>
      <c r="D29" s="1" t="n"/>
      <c r="E29" s="1" t="n"/>
      <c r="F29" s="1" t="n"/>
      <c r="G29" s="1" t="n"/>
      <c r="H29" s="1" t="n"/>
      <c r="I29" s="1" t="n"/>
      <c r="J29" s="1" t="n"/>
      <c r="K29" s="1" t="n"/>
      <c r="L29" s="1" t="n"/>
      <c r="M29" s="1" t="n"/>
      <c r="N29" s="1" t="n"/>
      <c r="O29" s="1" t="n"/>
      <c r="P29" s="1" t="n"/>
      <c r="Q29" s="1" t="n"/>
      <c r="R29" s="1" t="n"/>
      <c r="S29" s="1" t="n"/>
      <c r="T29" s="1" t="n"/>
      <c r="U29" s="1" t="n"/>
      <c r="V29" s="1" t="n"/>
      <c r="W29" s="1" t="n"/>
      <c r="X29" s="1" t="n"/>
      <c r="Y29" s="1" t="n"/>
      <c r="Z29" s="1" t="n"/>
      <c r="AA29" s="1" t="n"/>
      <c r="AB29" s="1" t="n"/>
      <c r="AC29" s="1" t="n"/>
      <c r="AD29" s="1" t="n"/>
    </row>
    <row outlineLevel="0" r="30">
      <c r="A30" s="1" t="n"/>
      <c r="B30" s="1" t="n"/>
      <c r="C30" s="1" t="n"/>
      <c r="D30" s="1" t="n"/>
      <c r="E30" s="1" t="n"/>
      <c r="F30" s="1" t="n"/>
      <c r="G30" s="1" t="n"/>
      <c r="H30" s="1" t="n"/>
      <c r="I30" s="1" t="n"/>
      <c r="J30" s="1" t="n"/>
      <c r="K30" s="1" t="n"/>
      <c r="L30" s="1" t="n"/>
      <c r="M30" s="1" t="n"/>
      <c r="N30" s="1" t="n"/>
      <c r="O30" s="1" t="n"/>
      <c r="P30" s="1" t="n"/>
      <c r="Q30" s="1" t="n"/>
      <c r="R30" s="1" t="n"/>
      <c r="S30" s="1" t="n"/>
      <c r="T30" s="1" t="n"/>
      <c r="U30" s="1" t="n"/>
      <c r="V30" s="1" t="n"/>
      <c r="W30" s="1" t="n"/>
      <c r="X30" s="1" t="n"/>
      <c r="Y30" s="1" t="n"/>
      <c r="Z30" s="1" t="n"/>
      <c r="AA30" s="1" t="n"/>
      <c r="AB30" s="1" t="n"/>
      <c r="AC30" s="1" t="n"/>
      <c r="AD30" s="1" t="n"/>
    </row>
    <row outlineLevel="0" r="31">
      <c r="A31" s="1" t="n"/>
      <c r="B31" s="1" t="n"/>
      <c r="C31" s="1" t="n"/>
      <c r="D31" s="1" t="n"/>
      <c r="E31" s="1" t="n"/>
      <c r="F31" s="1" t="n"/>
    </row>
    <row outlineLevel="0" r="32">
      <c r="A32" s="1" t="n"/>
      <c r="B32" s="1" t="n"/>
      <c r="C32" s="1" t="n"/>
      <c r="D32" s="1" t="n"/>
      <c r="E32" s="1" t="n"/>
      <c r="F32" s="1" t="n"/>
    </row>
    <row outlineLevel="0" r="33">
      <c r="A33" s="1" t="n"/>
      <c r="B33" s="1" t="n"/>
      <c r="C33" s="1" t="n"/>
      <c r="D33" s="1" t="n"/>
      <c r="E33" s="1" t="n"/>
      <c r="F33" s="1" t="n"/>
    </row>
  </sheetData>
  <mergeCells count="7">
    <mergeCell ref="A3:F3"/>
    <mergeCell ref="A11:F11"/>
    <mergeCell ref="A5:A6"/>
    <mergeCell ref="B5:B6"/>
    <mergeCell ref="C5:C6"/>
    <mergeCell ref="D5:F5"/>
    <mergeCell ref="A7:F7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1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O40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00000016916618"/>
    <col customWidth="true" hidden="false" max="2" min="2" outlineLevel="0" style="1" width="34.3791531777783"/>
    <col customWidth="true" max="3" min="3" outlineLevel="0" style="1" width="13.285156158148"/>
    <col customWidth="true" hidden="false" max="4" min="4" outlineLevel="0" style="1" width="20.7724919548793"/>
    <col customWidth="true" max="5" min="5" outlineLevel="0" style="1" width="19.2851558198157"/>
    <col customWidth="true" max="6" min="6" outlineLevel="0" style="1" width="16.5703119779637"/>
    <col bestFit="true" customWidth="true" max="16384" min="7" outlineLevel="0" style="1" width="8.85546864361033"/>
  </cols>
  <sheetData>
    <row outlineLevel="0" r="1">
      <c r="F1" s="11" t="s">
        <v>163</v>
      </c>
    </row>
    <row customFormat="true" customHeight="true" ht="53.4500007629395" outlineLevel="0" r="3" s="1">
      <c r="A3" s="29" t="s">
        <v>164</v>
      </c>
      <c r="B3" s="29" t="s"/>
      <c r="C3" s="29" t="s"/>
      <c r="D3" s="29" t="s"/>
      <c r="E3" s="29" t="s"/>
      <c r="F3" s="29" t="s"/>
    </row>
    <row customHeight="true" ht="15.75" outlineLevel="0" r="4">
      <c r="A4" s="4" t="n"/>
      <c r="B4" s="4" t="n"/>
      <c r="C4" s="4" t="n"/>
      <c r="D4" s="4" t="n"/>
      <c r="E4" s="4" t="n"/>
      <c r="F4" s="4" t="s">
        <v>140</v>
      </c>
      <c r="G4" s="1" t="n"/>
      <c r="H4" s="1" t="n"/>
      <c r="I4" s="1" t="n"/>
      <c r="J4" s="1" t="n"/>
      <c r="K4" s="1" t="n"/>
      <c r="L4" s="1" t="n"/>
      <c r="M4" s="1" t="n"/>
      <c r="N4" s="1" t="n"/>
      <c r="O4" s="1" t="n"/>
    </row>
    <row customHeight="true" ht="15.75" outlineLevel="0" r="5">
      <c r="A5" s="6" t="s">
        <v>2</v>
      </c>
      <c r="B5" s="6" t="s">
        <v>59</v>
      </c>
      <c r="C5" s="6" t="s">
        <v>159</v>
      </c>
      <c r="D5" s="6" t="s">
        <v>64</v>
      </c>
      <c r="E5" s="51" t="s"/>
      <c r="F5" s="52" t="s"/>
      <c r="G5" s="1" t="n"/>
      <c r="H5" s="1" t="n"/>
      <c r="I5" s="1" t="n"/>
      <c r="J5" s="1" t="n"/>
      <c r="K5" s="1" t="n"/>
      <c r="L5" s="1" t="n"/>
      <c r="M5" s="1" t="n"/>
      <c r="N5" s="1" t="n"/>
      <c r="O5" s="1" t="n"/>
    </row>
    <row customHeight="true" ht="46.9000015258789" outlineLevel="0" r="6">
      <c r="A6" s="53" t="s"/>
      <c r="B6" s="53" t="s"/>
      <c r="C6" s="53" t="s"/>
      <c r="D6" s="6" t="s">
        <v>160</v>
      </c>
      <c r="E6" s="6" t="s">
        <v>161</v>
      </c>
      <c r="F6" s="6" t="s">
        <v>162</v>
      </c>
      <c r="G6" s="1" t="n"/>
      <c r="H6" s="1" t="n"/>
      <c r="I6" s="1" t="n"/>
      <c r="J6" s="1" t="n"/>
      <c r="K6" s="1" t="n"/>
      <c r="L6" s="1" t="n"/>
      <c r="M6" s="1" t="n"/>
      <c r="N6" s="1" t="n"/>
      <c r="O6" s="1" t="n"/>
    </row>
    <row outlineLevel="0" r="7">
      <c r="A7" s="6" t="s">
        <v>145</v>
      </c>
      <c r="B7" s="51" t="s"/>
      <c r="C7" s="51" t="s"/>
      <c r="D7" s="51" t="s"/>
      <c r="E7" s="51" t="s"/>
      <c r="F7" s="52" t="s"/>
      <c r="G7" s="1" t="n"/>
      <c r="H7" s="1" t="n"/>
      <c r="I7" s="1" t="n"/>
      <c r="J7" s="1" t="n"/>
      <c r="K7" s="1" t="n"/>
      <c r="L7" s="1" t="n"/>
      <c r="M7" s="1" t="n"/>
      <c r="N7" s="1" t="n"/>
      <c r="O7" s="1" t="n"/>
    </row>
    <row outlineLevel="0" r="8">
      <c r="A8" s="57" t="s">
        <v>5</v>
      </c>
      <c r="B8" s="57" t="s">
        <v>146</v>
      </c>
      <c r="C8" s="60" t="n">
        <v>1</v>
      </c>
      <c r="D8" s="60" t="n">
        <v>0.53</v>
      </c>
      <c r="E8" s="60" t="n">
        <v>0.37</v>
      </c>
      <c r="F8" s="60" t="n">
        <v>0.1</v>
      </c>
      <c r="G8" s="1" t="n"/>
      <c r="H8" s="1" t="n"/>
      <c r="I8" s="1" t="n"/>
      <c r="J8" s="1" t="n"/>
      <c r="K8" s="1" t="n"/>
      <c r="L8" s="1" t="n"/>
      <c r="M8" s="1" t="n"/>
      <c r="N8" s="1" t="n"/>
      <c r="O8" s="1" t="n"/>
    </row>
    <row outlineLevel="0" r="9">
      <c r="A9" s="57" t="s">
        <v>8</v>
      </c>
      <c r="B9" s="57" t="s">
        <v>147</v>
      </c>
      <c r="C9" s="60" t="n">
        <v>1</v>
      </c>
      <c r="D9" s="60" t="n">
        <v>0.51</v>
      </c>
      <c r="E9" s="60" t="n">
        <v>0.41</v>
      </c>
      <c r="F9" s="60" t="n">
        <v>0.08</v>
      </c>
      <c r="G9" s="1" t="n"/>
      <c r="H9" s="1" t="n"/>
      <c r="I9" s="1" t="n"/>
      <c r="J9" s="1" t="n"/>
      <c r="K9" s="1" t="n"/>
      <c r="L9" s="1" t="n"/>
      <c r="M9" s="1" t="n"/>
      <c r="N9" s="1" t="n"/>
      <c r="O9" s="1" t="n"/>
    </row>
    <row outlineLevel="0" r="10">
      <c r="A10" s="57" t="s">
        <v>11</v>
      </c>
      <c r="B10" s="57" t="s">
        <v>148</v>
      </c>
      <c r="C10" s="60" t="n">
        <v>1</v>
      </c>
      <c r="D10" s="6" t="n"/>
      <c r="E10" s="6" t="n"/>
      <c r="F10" s="6" t="n"/>
      <c r="G10" s="1" t="n"/>
      <c r="H10" s="1" t="n"/>
      <c r="I10" s="1" t="n"/>
      <c r="J10" s="1" t="n"/>
      <c r="K10" s="1" t="n"/>
      <c r="L10" s="1" t="n"/>
      <c r="M10" s="1" t="n"/>
      <c r="N10" s="1" t="n"/>
      <c r="O10" s="1" t="n"/>
    </row>
    <row outlineLevel="0" r="11">
      <c r="A11" s="6" t="s">
        <v>149</v>
      </c>
      <c r="B11" s="51" t="s"/>
      <c r="C11" s="51" t="s"/>
      <c r="D11" s="51" t="s"/>
      <c r="E11" s="51" t="s"/>
      <c r="F11" s="52" t="s"/>
      <c r="G11" s="1" t="n"/>
      <c r="H11" s="1" t="n"/>
      <c r="I11" s="1" t="n"/>
      <c r="J11" s="1" t="n"/>
      <c r="K11" s="1" t="n"/>
      <c r="L11" s="1" t="n"/>
      <c r="M11" s="1" t="n"/>
      <c r="N11" s="1" t="n"/>
      <c r="O11" s="1" t="n"/>
    </row>
    <row outlineLevel="0" r="12">
      <c r="A12" s="57" t="s">
        <v>5</v>
      </c>
      <c r="B12" s="57" t="s">
        <v>146</v>
      </c>
      <c r="C12" s="60" t="n">
        <v>1</v>
      </c>
      <c r="D12" s="60" t="n">
        <v>0.51</v>
      </c>
      <c r="E12" s="60" t="n">
        <v>0.35</v>
      </c>
      <c r="F12" s="60" t="n">
        <v>0.14</v>
      </c>
      <c r="G12" s="1" t="n"/>
      <c r="H12" s="1" t="n"/>
      <c r="I12" s="1" t="n"/>
      <c r="J12" s="1" t="n"/>
      <c r="K12" s="1" t="n"/>
      <c r="L12" s="1" t="n"/>
      <c r="M12" s="1" t="n"/>
      <c r="N12" s="1" t="n"/>
      <c r="O12" s="1" t="n"/>
    </row>
    <row outlineLevel="0" r="13">
      <c r="A13" s="57" t="s">
        <v>8</v>
      </c>
      <c r="B13" s="57" t="s">
        <v>147</v>
      </c>
      <c r="C13" s="60" t="n">
        <v>1</v>
      </c>
      <c r="D13" s="60" t="n">
        <v>0.5</v>
      </c>
      <c r="E13" s="60" t="n">
        <v>0.41</v>
      </c>
      <c r="F13" s="60" t="n">
        <v>0.09</v>
      </c>
      <c r="G13" s="1" t="n"/>
      <c r="H13" s="1" t="n"/>
      <c r="I13" s="1" t="n"/>
      <c r="J13" s="1" t="n"/>
      <c r="K13" s="1" t="n"/>
      <c r="L13" s="1" t="n"/>
      <c r="M13" s="1" t="n"/>
      <c r="N13" s="1" t="n"/>
      <c r="O13" s="1" t="n"/>
    </row>
    <row outlineLevel="0" r="14">
      <c r="A14" s="57" t="s">
        <v>11</v>
      </c>
      <c r="B14" s="57" t="s">
        <v>148</v>
      </c>
      <c r="C14" s="60" t="n">
        <v>1</v>
      </c>
      <c r="D14" s="6" t="n"/>
      <c r="E14" s="6" t="n"/>
      <c r="F14" s="6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</row>
    <row outlineLevel="0" r="15">
      <c r="A15" s="1" t="n"/>
      <c r="B15" s="1" t="n"/>
      <c r="C15" s="1" t="n"/>
      <c r="D15" s="1" t="n"/>
      <c r="E15" s="1" t="n"/>
      <c r="F15" s="1" t="n"/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</row>
    <row outlineLevel="0" r="16">
      <c r="A16" s="1" t="n"/>
      <c r="B16" s="1" t="n"/>
      <c r="C16" s="1" t="n"/>
      <c r="D16" s="1" t="n"/>
      <c r="E16" s="1" t="n"/>
      <c r="F16" s="1" t="n"/>
      <c r="G16" s="1" t="n"/>
      <c r="H16" s="1" t="n"/>
      <c r="I16" s="1" t="n"/>
      <c r="J16" s="1" t="n"/>
      <c r="K16" s="1" t="n"/>
      <c r="L16" s="1" t="n"/>
      <c r="M16" s="1" t="n"/>
      <c r="N16" s="1" t="n"/>
      <c r="O16" s="1" t="n"/>
    </row>
    <row outlineLevel="0" r="17">
      <c r="A17" s="1" t="n"/>
      <c r="B17" s="1" t="n"/>
      <c r="C17" s="1" t="n"/>
      <c r="D17" s="1" t="n"/>
      <c r="E17" s="1" t="n"/>
      <c r="F17" s="1" t="n"/>
      <c r="G17" s="1" t="n"/>
      <c r="H17" s="1" t="n"/>
      <c r="I17" s="1" t="n"/>
      <c r="J17" s="1" t="n"/>
      <c r="K17" s="1" t="n"/>
      <c r="L17" s="1" t="n"/>
      <c r="M17" s="1" t="n"/>
      <c r="N17" s="1" t="n"/>
      <c r="O17" s="1" t="n"/>
    </row>
    <row outlineLevel="0" r="18">
      <c r="A18" s="1" t="n"/>
      <c r="B18" s="1" t="n"/>
      <c r="C18" s="1" t="n"/>
      <c r="D18" s="1" t="n"/>
      <c r="E18" s="1" t="n"/>
      <c r="F18" s="1" t="n"/>
      <c r="G18" s="1" t="n"/>
      <c r="H18" s="1" t="n"/>
      <c r="I18" s="1" t="n"/>
      <c r="J18" s="1" t="n"/>
      <c r="K18" s="1" t="n"/>
      <c r="L18" s="1" t="n"/>
      <c r="M18" s="1" t="n"/>
      <c r="N18" s="1" t="n"/>
      <c r="O18" s="1" t="n"/>
    </row>
    <row outlineLevel="0" r="19">
      <c r="A19" s="1" t="n"/>
      <c r="B19" s="1" t="n"/>
      <c r="C19" s="1" t="n"/>
      <c r="D19" s="1" t="n"/>
      <c r="E19" s="1" t="n"/>
      <c r="F19" s="1" t="n"/>
      <c r="G19" s="1" t="n"/>
      <c r="H19" s="1" t="n"/>
      <c r="I19" s="1" t="n"/>
      <c r="J19" s="1" t="n"/>
      <c r="K19" s="1" t="n"/>
      <c r="L19" s="1" t="n"/>
      <c r="M19" s="1" t="n"/>
      <c r="N19" s="1" t="n"/>
      <c r="O19" s="1" t="n"/>
    </row>
    <row outlineLevel="0" r="20">
      <c r="A20" s="1" t="n"/>
      <c r="B20" s="1" t="n"/>
      <c r="C20" s="1" t="n"/>
      <c r="D20" s="1" t="n"/>
      <c r="E20" s="1" t="n"/>
      <c r="F20" s="1" t="n"/>
      <c r="G20" s="1" t="n"/>
      <c r="H20" s="1" t="n"/>
      <c r="I20" s="1" t="n"/>
      <c r="J20" s="1" t="n"/>
      <c r="K20" s="1" t="n"/>
      <c r="L20" s="1" t="n"/>
      <c r="M20" s="1" t="n"/>
      <c r="N20" s="1" t="n"/>
      <c r="O20" s="1" t="n"/>
    </row>
    <row outlineLevel="0" r="21">
      <c r="A21" s="1" t="n"/>
      <c r="B21" s="1" t="n"/>
      <c r="C21" s="1" t="n"/>
      <c r="D21" s="1" t="n"/>
      <c r="E21" s="1" t="n"/>
      <c r="F21" s="1" t="n"/>
      <c r="G21" s="1" t="n"/>
      <c r="H21" s="1" t="n"/>
      <c r="I21" s="1" t="n"/>
      <c r="J21" s="1" t="n"/>
      <c r="K21" s="1" t="n"/>
      <c r="L21" s="1" t="n"/>
      <c r="M21" s="1" t="n"/>
      <c r="N21" s="1" t="n"/>
      <c r="O21" s="1" t="n"/>
    </row>
    <row outlineLevel="0" r="22">
      <c r="A22" s="1" t="n"/>
      <c r="B22" s="1" t="n"/>
      <c r="C22" s="1" t="n"/>
      <c r="D22" s="1" t="n"/>
      <c r="E22" s="1" t="n"/>
      <c r="F22" s="1" t="n"/>
      <c r="G22" s="1" t="n"/>
      <c r="H22" s="1" t="n"/>
      <c r="I22" s="1" t="n"/>
      <c r="J22" s="1" t="n"/>
      <c r="K22" s="1" t="n"/>
      <c r="L22" s="1" t="n"/>
      <c r="M22" s="1" t="n"/>
      <c r="N22" s="1" t="n"/>
      <c r="O22" s="1" t="n"/>
    </row>
    <row outlineLevel="0" r="23">
      <c r="A23" s="1" t="n"/>
      <c r="B23" s="1" t="n"/>
      <c r="C23" s="1" t="n"/>
      <c r="D23" s="1" t="n"/>
      <c r="E23" s="1" t="n"/>
      <c r="F23" s="1" t="n"/>
      <c r="G23" s="1" t="n"/>
      <c r="H23" s="1" t="n"/>
      <c r="I23" s="1" t="n"/>
      <c r="J23" s="1" t="n"/>
      <c r="K23" s="1" t="n"/>
      <c r="L23" s="1" t="n"/>
      <c r="M23" s="1" t="n"/>
      <c r="N23" s="1" t="n"/>
      <c r="O23" s="1" t="n"/>
    </row>
    <row outlineLevel="0" r="24">
      <c r="A24" s="1" t="n"/>
      <c r="B24" s="1" t="n"/>
      <c r="C24" s="1" t="n"/>
      <c r="D24" s="1" t="n"/>
      <c r="E24" s="1" t="n"/>
      <c r="F24" s="1" t="n"/>
      <c r="G24" s="1" t="n"/>
      <c r="H24" s="1" t="n"/>
      <c r="I24" s="1" t="n"/>
      <c r="J24" s="1" t="n"/>
      <c r="K24" s="1" t="n"/>
      <c r="L24" s="1" t="n"/>
      <c r="M24" s="1" t="n"/>
      <c r="N24" s="1" t="n"/>
      <c r="O24" s="1" t="n"/>
    </row>
    <row outlineLevel="0" r="25">
      <c r="A25" s="1" t="n"/>
      <c r="B25" s="1" t="n"/>
      <c r="C25" s="1" t="n"/>
      <c r="D25" s="1" t="n"/>
      <c r="E25" s="1" t="n"/>
      <c r="F25" s="1" t="n"/>
      <c r="G25" s="1" t="n"/>
      <c r="H25" s="1" t="n"/>
      <c r="I25" s="1" t="n"/>
      <c r="J25" s="1" t="n"/>
      <c r="K25" s="1" t="n"/>
      <c r="L25" s="1" t="n"/>
      <c r="M25" s="1" t="n"/>
      <c r="N25" s="1" t="n"/>
      <c r="O25" s="1" t="n"/>
    </row>
    <row outlineLevel="0" r="26">
      <c r="A26" s="1" t="n"/>
      <c r="B26" s="1" t="n"/>
      <c r="C26" s="1" t="n"/>
      <c r="D26" s="1" t="n"/>
      <c r="E26" s="1" t="n"/>
      <c r="F26" s="1" t="n"/>
      <c r="G26" s="1" t="n"/>
      <c r="H26" s="1" t="n"/>
      <c r="I26" s="1" t="n"/>
      <c r="J26" s="1" t="n"/>
      <c r="K26" s="1" t="n"/>
      <c r="L26" s="1" t="n"/>
      <c r="M26" s="1" t="n"/>
      <c r="N26" s="1" t="n"/>
      <c r="O26" s="1" t="n"/>
    </row>
    <row outlineLevel="0" r="27">
      <c r="A27" s="1" t="n"/>
      <c r="B27" s="1" t="n"/>
      <c r="C27" s="1" t="n"/>
      <c r="D27" s="1" t="n"/>
      <c r="E27" s="1" t="n"/>
      <c r="F27" s="1" t="n"/>
      <c r="G27" s="1" t="n"/>
      <c r="H27" s="1" t="n"/>
      <c r="I27" s="1" t="n"/>
      <c r="J27" s="1" t="n"/>
      <c r="K27" s="1" t="n"/>
      <c r="L27" s="1" t="n"/>
      <c r="M27" s="1" t="n"/>
      <c r="N27" s="1" t="n"/>
      <c r="O27" s="1" t="n"/>
    </row>
    <row outlineLevel="0" r="28">
      <c r="A28" s="1" t="n"/>
      <c r="B28" s="1" t="n"/>
      <c r="C28" s="1" t="n"/>
      <c r="D28" s="1" t="n"/>
      <c r="E28" s="1" t="n"/>
      <c r="F28" s="1" t="n"/>
      <c r="G28" s="1" t="n"/>
      <c r="H28" s="1" t="n"/>
      <c r="I28" s="1" t="n"/>
      <c r="J28" s="1" t="n"/>
      <c r="K28" s="1" t="n"/>
      <c r="L28" s="1" t="n"/>
      <c r="M28" s="1" t="n"/>
      <c r="N28" s="1" t="n"/>
      <c r="O28" s="1" t="n"/>
    </row>
    <row outlineLevel="0" r="29">
      <c r="A29" s="1" t="n"/>
      <c r="B29" s="1" t="n"/>
      <c r="C29" s="1" t="n"/>
      <c r="D29" s="1" t="n"/>
      <c r="E29" s="1" t="n"/>
      <c r="F29" s="1" t="n"/>
      <c r="G29" s="1" t="n"/>
      <c r="H29" s="1" t="n"/>
      <c r="I29" s="1" t="n"/>
      <c r="J29" s="1" t="n"/>
      <c r="K29" s="1" t="n"/>
      <c r="L29" s="1" t="n"/>
      <c r="M29" s="1" t="n"/>
      <c r="N29" s="1" t="n"/>
      <c r="O29" s="1" t="n"/>
    </row>
    <row outlineLevel="0" r="30">
      <c r="A30" s="1" t="n"/>
      <c r="B30" s="1" t="n"/>
      <c r="C30" s="1" t="n"/>
      <c r="D30" s="1" t="n"/>
      <c r="E30" s="1" t="n"/>
      <c r="F30" s="1" t="n"/>
      <c r="G30" s="1" t="n"/>
      <c r="H30" s="1" t="n"/>
      <c r="I30" s="1" t="n"/>
      <c r="J30" s="1" t="n"/>
      <c r="K30" s="1" t="n"/>
      <c r="L30" s="1" t="n"/>
      <c r="M30" s="1" t="n"/>
      <c r="N30" s="1" t="n"/>
      <c r="O30" s="1" t="n"/>
    </row>
    <row outlineLevel="0" r="31">
      <c r="A31" s="1" t="n"/>
      <c r="B31" s="1" t="n"/>
      <c r="C31" s="1" t="n"/>
      <c r="D31" s="1" t="n"/>
      <c r="E31" s="1" t="n"/>
      <c r="F31" s="1" t="n"/>
      <c r="G31" s="1" t="n"/>
      <c r="H31" s="1" t="n"/>
      <c r="I31" s="1" t="n"/>
      <c r="J31" s="1" t="n"/>
      <c r="K31" s="1" t="n"/>
      <c r="L31" s="1" t="n"/>
      <c r="M31" s="1" t="n"/>
      <c r="N31" s="1" t="n"/>
      <c r="O31" s="1" t="n"/>
    </row>
    <row outlineLevel="0" r="32">
      <c r="A32" s="1" t="n"/>
      <c r="B32" s="1" t="n"/>
      <c r="C32" s="1" t="n"/>
      <c r="D32" s="1" t="n"/>
      <c r="E32" s="1" t="n"/>
      <c r="F32" s="1" t="n"/>
      <c r="G32" s="1" t="n"/>
      <c r="H32" s="1" t="n"/>
      <c r="I32" s="1" t="n"/>
      <c r="J32" s="1" t="n"/>
      <c r="K32" s="1" t="n"/>
      <c r="L32" s="1" t="n"/>
      <c r="M32" s="1" t="n"/>
      <c r="N32" s="1" t="n"/>
      <c r="O32" s="1" t="n"/>
    </row>
    <row outlineLevel="0" r="33">
      <c r="A33" s="1" t="n"/>
      <c r="B33" s="1" t="n"/>
      <c r="C33" s="1" t="n"/>
      <c r="D33" s="1" t="n"/>
      <c r="E33" s="1" t="n"/>
      <c r="F33" s="1" t="n"/>
      <c r="G33" s="1" t="n"/>
      <c r="H33" s="1" t="n"/>
      <c r="I33" s="1" t="n"/>
      <c r="J33" s="1" t="n"/>
      <c r="K33" s="1" t="n"/>
      <c r="L33" s="1" t="n"/>
      <c r="M33" s="1" t="n"/>
      <c r="N33" s="1" t="n"/>
      <c r="O33" s="1" t="n"/>
    </row>
    <row outlineLevel="0" r="34">
      <c r="A34" s="1" t="n"/>
      <c r="B34" s="1" t="n"/>
      <c r="C34" s="1" t="n"/>
      <c r="D34" s="1" t="n"/>
      <c r="E34" s="1" t="n"/>
      <c r="F34" s="1" t="n"/>
      <c r="G34" s="1" t="n"/>
      <c r="H34" s="1" t="n"/>
      <c r="I34" s="1" t="n"/>
      <c r="J34" s="1" t="n"/>
      <c r="K34" s="1" t="n"/>
      <c r="L34" s="1" t="n"/>
      <c r="M34" s="1" t="n"/>
      <c r="N34" s="1" t="n"/>
      <c r="O34" s="1" t="n"/>
    </row>
    <row outlineLevel="0" r="35">
      <c r="A35" s="1" t="n"/>
      <c r="B35" s="1" t="n"/>
      <c r="C35" s="1" t="n"/>
      <c r="D35" s="1" t="n"/>
      <c r="E35" s="1" t="n"/>
      <c r="F35" s="1" t="n"/>
      <c r="G35" s="1" t="n"/>
      <c r="H35" s="1" t="n"/>
      <c r="I35" s="1" t="n"/>
      <c r="J35" s="1" t="n"/>
      <c r="K35" s="1" t="n"/>
      <c r="L35" s="1" t="n"/>
      <c r="M35" s="1" t="n"/>
      <c r="N35" s="1" t="n"/>
      <c r="O35" s="1" t="n"/>
    </row>
    <row outlineLevel="0" r="36">
      <c r="D36" s="1" t="n"/>
      <c r="E36" s="1" t="n"/>
      <c r="F36" s="1" t="n"/>
      <c r="G36" s="1" t="n"/>
      <c r="H36" s="1" t="n"/>
      <c r="I36" s="1" t="n"/>
      <c r="J36" s="1" t="n"/>
      <c r="K36" s="1" t="n"/>
      <c r="L36" s="1" t="n"/>
      <c r="M36" s="1" t="n"/>
      <c r="N36" s="1" t="n"/>
      <c r="O36" s="1" t="n"/>
    </row>
    <row outlineLevel="0" r="37">
      <c r="D37" s="1" t="n"/>
      <c r="E37" s="1" t="n"/>
      <c r="F37" s="1" t="n"/>
      <c r="G37" s="1" t="n"/>
      <c r="H37" s="1" t="n"/>
      <c r="I37" s="1" t="n"/>
      <c r="J37" s="1" t="n"/>
      <c r="K37" s="1" t="n"/>
      <c r="L37" s="1" t="n"/>
      <c r="M37" s="1" t="n"/>
      <c r="N37" s="1" t="n"/>
      <c r="O37" s="1" t="n"/>
    </row>
    <row outlineLevel="0" r="38">
      <c r="D38" s="1" t="n"/>
      <c r="E38" s="1" t="n"/>
      <c r="F38" s="1" t="n"/>
      <c r="G38" s="1" t="n"/>
      <c r="H38" s="1" t="n"/>
      <c r="I38" s="1" t="n"/>
      <c r="J38" s="1" t="n"/>
      <c r="K38" s="1" t="n"/>
      <c r="L38" s="1" t="n"/>
      <c r="M38" s="1" t="n"/>
      <c r="N38" s="1" t="n"/>
      <c r="O38" s="1" t="n"/>
    </row>
    <row outlineLevel="0" r="39">
      <c r="D39" s="1" t="n"/>
      <c r="E39" s="1" t="n"/>
      <c r="F39" s="1" t="n"/>
      <c r="G39" s="1" t="n"/>
      <c r="H39" s="1" t="n"/>
      <c r="I39" s="1" t="n"/>
      <c r="J39" s="1" t="n"/>
      <c r="K39" s="1" t="n"/>
      <c r="L39" s="1" t="n"/>
      <c r="M39" s="1" t="n"/>
      <c r="N39" s="1" t="n"/>
      <c r="O39" s="1" t="n"/>
    </row>
    <row outlineLevel="0" r="40">
      <c r="D40" s="1" t="n"/>
      <c r="E40" s="1" t="n"/>
      <c r="F40" s="1" t="n"/>
      <c r="G40" s="1" t="n"/>
      <c r="H40" s="1" t="n"/>
      <c r="I40" s="1" t="n"/>
      <c r="J40" s="1" t="n"/>
      <c r="K40" s="1" t="n"/>
      <c r="L40" s="1" t="n"/>
      <c r="M40" s="1" t="n"/>
      <c r="N40" s="1" t="n"/>
      <c r="O40" s="1" t="n"/>
    </row>
  </sheetData>
  <mergeCells count="7">
    <mergeCell ref="A3:F3"/>
    <mergeCell ref="A11:F11"/>
    <mergeCell ref="A5:A6"/>
    <mergeCell ref="B5:B6"/>
    <mergeCell ref="C5:C6"/>
    <mergeCell ref="D5:F5"/>
    <mergeCell ref="A7:F7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1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F14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00000016916618"/>
    <col customWidth="true" hidden="false" max="2" min="2" outlineLevel="0" style="1" width="34.5121908762927"/>
    <col customWidth="true" max="3" min="3" outlineLevel="0" style="1" width="16.2851559889819"/>
    <col customWidth="true" max="4" min="4" outlineLevel="0" style="1" width="20.8554686436103"/>
    <col customWidth="true" max="5" min="5" outlineLevel="0" style="1" width="15.7109369488883"/>
    <col customWidth="true" max="6" min="6" outlineLevel="0" style="1" width="17.5703128237946"/>
    <col bestFit="true" customWidth="true" max="16384" min="7" outlineLevel="0" style="1" width="8.85546864361033"/>
  </cols>
  <sheetData>
    <row outlineLevel="0" r="1">
      <c r="F1" s="11" t="s">
        <v>165</v>
      </c>
    </row>
    <row customHeight="true" ht="77.4499969482422" outlineLevel="0" r="3">
      <c r="A3" s="29" t="s">
        <v>166</v>
      </c>
      <c r="B3" s="29" t="s"/>
      <c r="C3" s="29" t="s"/>
      <c r="D3" s="29" t="s"/>
      <c r="E3" s="29" t="s"/>
      <c r="F3" s="29" t="s"/>
    </row>
    <row customHeight="true" ht="15.75" outlineLevel="0" r="4">
      <c r="A4" s="4" t="n"/>
      <c r="B4" s="4" t="n"/>
      <c r="C4" s="4" t="n"/>
      <c r="D4" s="4" t="n"/>
      <c r="E4" s="4" t="n"/>
      <c r="F4" s="4" t="s">
        <v>140</v>
      </c>
    </row>
    <row customHeight="true" ht="15.75" outlineLevel="0" r="5">
      <c r="A5" s="6" t="s">
        <v>2</v>
      </c>
      <c r="B5" s="6" t="s">
        <v>59</v>
      </c>
      <c r="C5" s="6" t="s">
        <v>159</v>
      </c>
      <c r="D5" s="6" t="s">
        <v>64</v>
      </c>
      <c r="E5" s="51" t="s"/>
      <c r="F5" s="52" t="s"/>
    </row>
    <row customHeight="true" ht="46.9000015258789" outlineLevel="0" r="6">
      <c r="A6" s="53" t="s"/>
      <c r="B6" s="53" t="s"/>
      <c r="C6" s="53" t="s"/>
      <c r="D6" s="6" t="s">
        <v>160</v>
      </c>
      <c r="E6" s="6" t="s">
        <v>161</v>
      </c>
      <c r="F6" s="6" t="s">
        <v>162</v>
      </c>
    </row>
    <row outlineLevel="0" r="7">
      <c r="A7" s="6" t="s">
        <v>145</v>
      </c>
      <c r="B7" s="51" t="s"/>
      <c r="C7" s="51" t="s"/>
      <c r="D7" s="51" t="s"/>
      <c r="E7" s="51" t="s"/>
      <c r="F7" s="52" t="s"/>
    </row>
    <row outlineLevel="0" r="8">
      <c r="A8" s="57" t="s">
        <v>5</v>
      </c>
      <c r="B8" s="57" t="s">
        <v>146</v>
      </c>
      <c r="C8" s="60" t="n">
        <v>1</v>
      </c>
      <c r="D8" s="60" t="n">
        <v>0.63</v>
      </c>
      <c r="E8" s="60" t="n">
        <v>0.22</v>
      </c>
      <c r="F8" s="60" t="n">
        <v>0.15</v>
      </c>
    </row>
    <row outlineLevel="0" r="9">
      <c r="A9" s="57" t="s">
        <v>8</v>
      </c>
      <c r="B9" s="57" t="s">
        <v>147</v>
      </c>
      <c r="C9" s="60" t="n">
        <v>1</v>
      </c>
      <c r="D9" s="60" t="n">
        <v>0.45</v>
      </c>
      <c r="E9" s="60" t="n">
        <v>0.27</v>
      </c>
      <c r="F9" s="60" t="n">
        <v>0.28</v>
      </c>
    </row>
    <row customHeight="true" ht="24" outlineLevel="0" r="10">
      <c r="A10" s="57" t="s">
        <v>11</v>
      </c>
      <c r="B10" s="57" t="s">
        <v>148</v>
      </c>
      <c r="C10" s="60" t="n">
        <v>1</v>
      </c>
      <c r="D10" s="60" t="n">
        <v>0.87</v>
      </c>
      <c r="E10" s="60" t="n">
        <v>0.13</v>
      </c>
      <c r="F10" s="6" t="n"/>
    </row>
    <row outlineLevel="0" r="11">
      <c r="A11" s="6" t="s">
        <v>149</v>
      </c>
      <c r="B11" s="51" t="s"/>
      <c r="C11" s="51" t="s"/>
      <c r="D11" s="51" t="s"/>
      <c r="E11" s="51" t="s"/>
      <c r="F11" s="52" t="s"/>
    </row>
    <row outlineLevel="0" r="12">
      <c r="A12" s="57" t="s">
        <v>5</v>
      </c>
      <c r="B12" s="57" t="s">
        <v>146</v>
      </c>
      <c r="C12" s="60" t="n">
        <v>1</v>
      </c>
      <c r="D12" s="60" t="n">
        <v>0.61</v>
      </c>
      <c r="E12" s="60" t="n">
        <v>0.23</v>
      </c>
      <c r="F12" s="60" t="n">
        <v>0.16</v>
      </c>
    </row>
    <row outlineLevel="0" r="13">
      <c r="A13" s="57" t="s">
        <v>8</v>
      </c>
      <c r="B13" s="57" t="s">
        <v>147</v>
      </c>
      <c r="C13" s="60" t="n">
        <v>1</v>
      </c>
      <c r="D13" s="60" t="n">
        <v>0.42</v>
      </c>
      <c r="E13" s="60" t="n">
        <v>0.29</v>
      </c>
      <c r="F13" s="60" t="n">
        <v>0.29</v>
      </c>
    </row>
    <row outlineLevel="0" r="14">
      <c r="A14" s="57" t="s">
        <v>11</v>
      </c>
      <c r="B14" s="57" t="s">
        <v>148</v>
      </c>
      <c r="C14" s="60" t="n">
        <v>1</v>
      </c>
      <c r="D14" s="60" t="n">
        <v>0.8</v>
      </c>
      <c r="E14" s="60" t="n">
        <v>0.15</v>
      </c>
      <c r="F14" s="60" t="n">
        <v>0.05</v>
      </c>
    </row>
  </sheetData>
  <mergeCells count="7">
    <mergeCell ref="A3:F3"/>
    <mergeCell ref="A11:F11"/>
    <mergeCell ref="A5:A6"/>
    <mergeCell ref="B5:B6"/>
    <mergeCell ref="C5:C6"/>
    <mergeCell ref="D5:F5"/>
    <mergeCell ref="A7:F7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1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AT183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00000016916618"/>
    <col customWidth="true" hidden="false" max="2" min="2" outlineLevel="0" style="1" width="33.4478892881775"/>
    <col customWidth="true" max="3" min="3" outlineLevel="0" style="1" width="13.285156158148"/>
    <col customWidth="true" max="4" min="4" outlineLevel="0" style="1" width="18.5703123162961"/>
    <col customWidth="true" max="5" min="5" outlineLevel="0" style="1" width="16.7109377947192"/>
    <col customWidth="true" max="6" min="6" outlineLevel="0" style="1" width="16.8554693202751"/>
    <col bestFit="true" customWidth="true" max="16384" min="7" outlineLevel="0" style="1" width="8.85546864361033"/>
  </cols>
  <sheetData>
    <row outlineLevel="0" r="1">
      <c r="F1" s="11" t="s">
        <v>167</v>
      </c>
    </row>
    <row customFormat="true" customHeight="true" ht="43.1500015258789" outlineLevel="0" r="3" s="1">
      <c r="A3" s="29" t="s">
        <v>168</v>
      </c>
      <c r="B3" s="29" t="s"/>
      <c r="C3" s="29" t="s"/>
      <c r="D3" s="29" t="s"/>
      <c r="E3" s="29" t="s"/>
      <c r="F3" s="29" t="s"/>
    </row>
    <row outlineLevel="0" r="4">
      <c r="A4" s="4" t="n"/>
      <c r="B4" s="4" t="n"/>
      <c r="C4" s="4" t="n"/>
      <c r="D4" s="4" t="n"/>
      <c r="E4" s="4" t="n"/>
      <c r="F4" s="4" t="s">
        <v>140</v>
      </c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</row>
    <row outlineLevel="0" r="5">
      <c r="A5" s="6" t="s">
        <v>2</v>
      </c>
      <c r="B5" s="6" t="s">
        <v>59</v>
      </c>
      <c r="C5" s="6" t="s">
        <v>159</v>
      </c>
      <c r="D5" s="6" t="s">
        <v>64</v>
      </c>
      <c r="E5" s="51" t="s"/>
      <c r="F5" s="52" t="s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</row>
    <row customHeight="true" ht="47.4500007629395" outlineLevel="0" r="6">
      <c r="A6" s="53" t="s"/>
      <c r="B6" s="53" t="s"/>
      <c r="C6" s="53" t="s"/>
      <c r="D6" s="6" t="s">
        <v>160</v>
      </c>
      <c r="E6" s="6" t="s">
        <v>161</v>
      </c>
      <c r="F6" s="6" t="s">
        <v>162</v>
      </c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</row>
    <row outlineLevel="0" r="7">
      <c r="A7" s="6" t="s">
        <v>145</v>
      </c>
      <c r="B7" s="51" t="s"/>
      <c r="C7" s="51" t="s"/>
      <c r="D7" s="51" t="s"/>
      <c r="E7" s="51" t="s"/>
      <c r="F7" s="52" t="s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</row>
    <row outlineLevel="0" r="8">
      <c r="A8" s="57" t="s">
        <v>5</v>
      </c>
      <c r="B8" s="57" t="s">
        <v>146</v>
      </c>
      <c r="C8" s="60" t="n">
        <v>1</v>
      </c>
      <c r="D8" s="60" t="n">
        <v>0.6</v>
      </c>
      <c r="E8" s="60" t="n">
        <v>0.34</v>
      </c>
      <c r="F8" s="60" t="n">
        <v>0.06</v>
      </c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</row>
    <row outlineLevel="0" r="9">
      <c r="A9" s="57" t="s">
        <v>8</v>
      </c>
      <c r="B9" s="57" t="s">
        <v>147</v>
      </c>
      <c r="C9" s="60" t="n">
        <v>1</v>
      </c>
      <c r="D9" s="60" t="n">
        <v>0.66</v>
      </c>
      <c r="E9" s="60" t="n">
        <v>0.3</v>
      </c>
      <c r="F9" s="60" t="n">
        <v>0.04</v>
      </c>
      <c r="G9" s="1" t="n"/>
      <c r="H9" s="1" t="n"/>
      <c r="I9" s="1" t="n"/>
      <c r="J9" s="1" t="n"/>
      <c r="K9" s="1" t="n"/>
      <c r="L9" s="1" t="n"/>
      <c r="M9" s="1" t="n"/>
      <c r="N9" s="1" t="n"/>
      <c r="O9" s="1" t="n"/>
      <c r="P9" s="1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</row>
    <row outlineLevel="0" r="10">
      <c r="A10" s="57" t="s">
        <v>11</v>
      </c>
      <c r="B10" s="57" t="s">
        <v>148</v>
      </c>
      <c r="C10" s="60" t="n">
        <v>1</v>
      </c>
      <c r="D10" s="60" t="n">
        <v>0.9</v>
      </c>
      <c r="E10" s="60" t="n">
        <v>0.07</v>
      </c>
      <c r="F10" s="60" t="n">
        <v>0.03</v>
      </c>
      <c r="G10" s="1" t="n"/>
      <c r="H10" s="1" t="n"/>
      <c r="I10" s="1" t="n"/>
      <c r="J10" s="1" t="n"/>
      <c r="K10" s="1" t="n"/>
      <c r="L10" s="1" t="n"/>
      <c r="M10" s="1" t="n"/>
      <c r="N10" s="1" t="n"/>
      <c r="O10" s="1" t="n"/>
      <c r="P10" s="1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</row>
    <row outlineLevel="0" r="11">
      <c r="A11" s="6" t="s">
        <v>149</v>
      </c>
      <c r="B11" s="51" t="s"/>
      <c r="C11" s="51" t="s"/>
      <c r="D11" s="51" t="s"/>
      <c r="E11" s="51" t="s"/>
      <c r="F11" s="52" t="s"/>
      <c r="G11" s="1" t="n"/>
      <c r="H11" s="1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</row>
    <row outlineLevel="0" r="12">
      <c r="A12" s="57" t="s">
        <v>5</v>
      </c>
      <c r="B12" s="57" t="s">
        <v>146</v>
      </c>
      <c r="C12" s="60" t="n">
        <v>1</v>
      </c>
      <c r="D12" s="60" t="n">
        <v>0.57</v>
      </c>
      <c r="E12" s="60" t="n">
        <v>0.32</v>
      </c>
      <c r="F12" s="60" t="n">
        <v>0.11</v>
      </c>
      <c r="G12" s="1" t="n"/>
      <c r="H12" s="1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</row>
    <row outlineLevel="0" r="13">
      <c r="A13" s="57" t="s">
        <v>8</v>
      </c>
      <c r="B13" s="57" t="s">
        <v>147</v>
      </c>
      <c r="C13" s="60" t="n">
        <v>1</v>
      </c>
      <c r="D13" s="60" t="n">
        <v>0.62</v>
      </c>
      <c r="E13" s="60" t="n">
        <v>0.33</v>
      </c>
      <c r="F13" s="60" t="n">
        <v>0.05</v>
      </c>
      <c r="G13" s="1" t="n"/>
      <c r="H13" s="1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</row>
    <row outlineLevel="0" r="14">
      <c r="A14" s="57" t="s">
        <v>11</v>
      </c>
      <c r="B14" s="57" t="s">
        <v>148</v>
      </c>
      <c r="C14" s="60" t="n">
        <v>1</v>
      </c>
      <c r="D14" s="60" t="n">
        <v>0.87</v>
      </c>
      <c r="E14" s="60" t="n">
        <v>0.09</v>
      </c>
      <c r="F14" s="60" t="n">
        <v>0.04</v>
      </c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</row>
    <row outlineLevel="0" r="15">
      <c r="A15" s="1" t="n"/>
      <c r="B15" s="1" t="n"/>
      <c r="C15" s="1" t="n"/>
      <c r="D15" s="1" t="n"/>
      <c r="E15" s="1" t="n"/>
      <c r="F15" s="1" t="n"/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  <c r="P15" s="1" t="n"/>
      <c r="Q15" s="1" t="n"/>
      <c r="R15" s="1" t="n"/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</row>
    <row outlineLevel="0" r="16">
      <c r="A16" s="1" t="n"/>
      <c r="B16" s="1" t="n"/>
      <c r="C16" s="1" t="n"/>
      <c r="D16" s="1" t="n"/>
      <c r="E16" s="1" t="n"/>
      <c r="F16" s="1" t="n"/>
      <c r="G16" s="1" t="n"/>
      <c r="H16" s="1" t="n"/>
      <c r="I16" s="1" t="n"/>
      <c r="J16" s="1" t="n"/>
      <c r="K16" s="1" t="n"/>
      <c r="L16" s="1" t="n"/>
      <c r="M16" s="1" t="n"/>
      <c r="N16" s="1" t="n"/>
      <c r="O16" s="1" t="n"/>
      <c r="P16" s="1" t="n"/>
      <c r="Q16" s="1" t="n"/>
      <c r="R16" s="1" t="n"/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</row>
    <row outlineLevel="0" r="17">
      <c r="A17" s="1" t="n"/>
      <c r="B17" s="1" t="n"/>
      <c r="C17" s="1" t="n"/>
      <c r="D17" s="1" t="n"/>
      <c r="E17" s="1" t="n"/>
      <c r="F17" s="1" t="n"/>
      <c r="G17" s="1" t="n"/>
      <c r="H17" s="1" t="n"/>
      <c r="I17" s="1" t="n"/>
      <c r="J17" s="1" t="n"/>
      <c r="K17" s="1" t="n"/>
      <c r="L17" s="1" t="n"/>
      <c r="M17" s="1" t="n"/>
      <c r="N17" s="1" t="n"/>
      <c r="O17" s="1" t="n"/>
      <c r="P17" s="1" t="n"/>
      <c r="Q17" s="1" t="n"/>
      <c r="R17" s="1" t="n"/>
      <c r="S17" s="1" t="n"/>
      <c r="T17" s="1" t="n"/>
      <c r="U17" s="1" t="n"/>
      <c r="V17" s="1" t="n"/>
      <c r="W17" s="1" t="n"/>
      <c r="X17" s="1" t="n"/>
      <c r="Y17" s="1" t="n"/>
      <c r="Z17" s="1" t="n"/>
      <c r="AA17" s="1" t="n"/>
      <c r="AB17" s="1" t="n"/>
      <c r="AC17" s="1" t="n"/>
      <c r="AD17" s="1" t="n"/>
      <c r="AE17" s="1" t="n"/>
      <c r="AF17" s="1" t="n"/>
      <c r="AG17" s="1" t="n"/>
      <c r="AH17" s="1" t="n"/>
      <c r="AI17" s="1" t="n"/>
      <c r="AJ17" s="1" t="n"/>
      <c r="AK17" s="1" t="n"/>
      <c r="AL17" s="1" t="n"/>
      <c r="AM17" s="1" t="n"/>
      <c r="AN17" s="1" t="n"/>
      <c r="AO17" s="1" t="n"/>
      <c r="AP17" s="1" t="n"/>
      <c r="AQ17" s="1" t="n"/>
      <c r="AR17" s="1" t="n"/>
      <c r="AS17" s="1" t="n"/>
      <c r="AT17" s="1" t="n"/>
    </row>
    <row outlineLevel="0" r="18">
      <c r="A18" s="1" t="n"/>
      <c r="B18" s="1" t="n"/>
      <c r="C18" s="1" t="n"/>
      <c r="D18" s="1" t="n"/>
      <c r="E18" s="1" t="n"/>
      <c r="F18" s="1" t="n"/>
      <c r="G18" s="1" t="n"/>
      <c r="H18" s="1" t="n"/>
      <c r="I18" s="1" t="n"/>
      <c r="J18" s="1" t="n"/>
      <c r="K18" s="1" t="n"/>
      <c r="L18" s="1" t="n"/>
      <c r="M18" s="1" t="n"/>
      <c r="N18" s="1" t="n"/>
      <c r="O18" s="1" t="n"/>
      <c r="P18" s="1" t="n"/>
      <c r="Q18" s="1" t="n"/>
      <c r="R18" s="1" t="n"/>
      <c r="S18" s="1" t="n"/>
      <c r="T18" s="1" t="n"/>
      <c r="U18" s="1" t="n"/>
      <c r="V18" s="1" t="n"/>
      <c r="W18" s="1" t="n"/>
      <c r="X18" s="1" t="n"/>
      <c r="Y18" s="1" t="n"/>
      <c r="Z18" s="1" t="n"/>
      <c r="AA18" s="1" t="n"/>
      <c r="AB18" s="1" t="n"/>
      <c r="AC18" s="1" t="n"/>
      <c r="AD18" s="1" t="n"/>
      <c r="AE18" s="1" t="n"/>
      <c r="AF18" s="1" t="n"/>
      <c r="AG18" s="1" t="n"/>
      <c r="AH18" s="1" t="n"/>
      <c r="AI18" s="1" t="n"/>
      <c r="AJ18" s="1" t="n"/>
      <c r="AK18" s="1" t="n"/>
      <c r="AL18" s="1" t="n"/>
      <c r="AM18" s="1" t="n"/>
      <c r="AN18" s="1" t="n"/>
      <c r="AO18" s="1" t="n"/>
      <c r="AP18" s="1" t="n"/>
      <c r="AQ18" s="1" t="n"/>
      <c r="AR18" s="1" t="n"/>
      <c r="AS18" s="1" t="n"/>
      <c r="AT18" s="1" t="n"/>
    </row>
    <row outlineLevel="0" r="19">
      <c r="A19" s="1" t="n"/>
      <c r="B19" s="1" t="n"/>
      <c r="C19" s="1" t="n"/>
      <c r="D19" s="1" t="n"/>
      <c r="E19" s="1" t="n"/>
      <c r="F19" s="1" t="n"/>
      <c r="G19" s="1" t="n"/>
      <c r="H19" s="1" t="n"/>
      <c r="I19" s="1" t="n"/>
      <c r="J19" s="1" t="n"/>
      <c r="K19" s="1" t="n"/>
      <c r="L19" s="1" t="n"/>
      <c r="M19" s="1" t="n"/>
      <c r="N19" s="1" t="n"/>
      <c r="O19" s="1" t="n"/>
      <c r="P19" s="1" t="n"/>
      <c r="Q19" s="1" t="n"/>
      <c r="R19" s="1" t="n"/>
      <c r="S19" s="1" t="n"/>
      <c r="T19" s="1" t="n"/>
      <c r="U19" s="1" t="n"/>
      <c r="V19" s="1" t="n"/>
      <c r="W19" s="1" t="n"/>
      <c r="X19" s="1" t="n"/>
      <c r="Y19" s="1" t="n"/>
      <c r="Z19" s="1" t="n"/>
      <c r="AA19" s="1" t="n"/>
      <c r="AB19" s="1" t="n"/>
      <c r="AC19" s="1" t="n"/>
      <c r="AD19" s="1" t="n"/>
      <c r="AE19" s="1" t="n"/>
      <c r="AF19" s="1" t="n"/>
      <c r="AG19" s="1" t="n"/>
      <c r="AH19" s="1" t="n"/>
      <c r="AI19" s="1" t="n"/>
      <c r="AJ19" s="1" t="n"/>
      <c r="AK19" s="1" t="n"/>
      <c r="AL19" s="1" t="n"/>
      <c r="AM19" s="1" t="n"/>
      <c r="AN19" s="1" t="n"/>
      <c r="AO19" s="1" t="n"/>
      <c r="AP19" s="1" t="n"/>
      <c r="AQ19" s="1" t="n"/>
      <c r="AR19" s="1" t="n"/>
      <c r="AS19" s="1" t="n"/>
      <c r="AT19" s="1" t="n"/>
    </row>
    <row outlineLevel="0" r="20">
      <c r="A20" s="1" t="n"/>
      <c r="B20" s="1" t="n"/>
      <c r="C20" s="1" t="n"/>
      <c r="D20" s="1" t="n"/>
      <c r="E20" s="1" t="n"/>
      <c r="F20" s="1" t="n"/>
      <c r="G20" s="1" t="n"/>
      <c r="H20" s="1" t="n"/>
      <c r="I20" s="1" t="n"/>
      <c r="J20" s="1" t="n"/>
      <c r="K20" s="1" t="n"/>
      <c r="L20" s="1" t="n"/>
      <c r="M20" s="1" t="n"/>
      <c r="N20" s="1" t="n"/>
      <c r="O20" s="1" t="n"/>
      <c r="P20" s="1" t="n"/>
      <c r="Q20" s="1" t="n"/>
      <c r="R20" s="1" t="n"/>
      <c r="S20" s="1" t="n"/>
      <c r="T20" s="1" t="n"/>
      <c r="U20" s="1" t="n"/>
      <c r="V20" s="1" t="n"/>
      <c r="W20" s="1" t="n"/>
      <c r="X20" s="1" t="n"/>
      <c r="Y20" s="1" t="n"/>
      <c r="Z20" s="1" t="n"/>
      <c r="AA20" s="1" t="n"/>
      <c r="AB20" s="1" t="n"/>
      <c r="AC20" s="1" t="n"/>
      <c r="AD20" s="1" t="n"/>
      <c r="AE20" s="1" t="n"/>
      <c r="AF20" s="1" t="n"/>
      <c r="AG20" s="1" t="n"/>
      <c r="AH20" s="1" t="n"/>
      <c r="AI20" s="1" t="n"/>
      <c r="AJ20" s="1" t="n"/>
      <c r="AK20" s="1" t="n"/>
      <c r="AL20" s="1" t="n"/>
      <c r="AM20" s="1" t="n"/>
      <c r="AN20" s="1" t="n"/>
      <c r="AO20" s="1" t="n"/>
      <c r="AP20" s="1" t="n"/>
      <c r="AQ20" s="1" t="n"/>
      <c r="AR20" s="1" t="n"/>
      <c r="AS20" s="1" t="n"/>
      <c r="AT20" s="1" t="n"/>
    </row>
    <row outlineLevel="0" r="21">
      <c r="A21" s="1" t="n"/>
      <c r="B21" s="1" t="n"/>
      <c r="C21" s="1" t="n"/>
      <c r="D21" s="1" t="n"/>
      <c r="E21" s="1" t="n"/>
      <c r="F21" s="1" t="n"/>
      <c r="G21" s="1" t="n"/>
      <c r="H21" s="1" t="n"/>
      <c r="I21" s="1" t="n"/>
      <c r="J21" s="1" t="n"/>
      <c r="K21" s="1" t="n"/>
      <c r="L21" s="1" t="n"/>
      <c r="M21" s="1" t="n"/>
      <c r="N21" s="1" t="n"/>
      <c r="O21" s="1" t="n"/>
      <c r="P21" s="1" t="n"/>
      <c r="Q21" s="1" t="n"/>
      <c r="R21" s="1" t="n"/>
      <c r="S21" s="1" t="n"/>
      <c r="T21" s="1" t="n"/>
      <c r="U21" s="1" t="n"/>
      <c r="V21" s="1" t="n"/>
      <c r="W21" s="1" t="n"/>
      <c r="X21" s="1" t="n"/>
      <c r="Y21" s="1" t="n"/>
      <c r="Z21" s="1" t="n"/>
      <c r="AA21" s="1" t="n"/>
      <c r="AB21" s="1" t="n"/>
      <c r="AC21" s="1" t="n"/>
      <c r="AD21" s="1" t="n"/>
      <c r="AE21" s="1" t="n"/>
      <c r="AF21" s="1" t="n"/>
      <c r="AG21" s="1" t="n"/>
      <c r="AH21" s="1" t="n"/>
      <c r="AI21" s="1" t="n"/>
      <c r="AJ21" s="1" t="n"/>
      <c r="AK21" s="1" t="n"/>
      <c r="AL21" s="1" t="n"/>
      <c r="AM21" s="1" t="n"/>
      <c r="AN21" s="1" t="n"/>
      <c r="AO21" s="1" t="n"/>
      <c r="AP21" s="1" t="n"/>
      <c r="AQ21" s="1" t="n"/>
      <c r="AR21" s="1" t="n"/>
      <c r="AS21" s="1" t="n"/>
      <c r="AT21" s="1" t="n"/>
    </row>
    <row outlineLevel="0" r="22">
      <c r="A22" s="1" t="n"/>
      <c r="B22" s="1" t="n"/>
      <c r="C22" s="1" t="n"/>
      <c r="D22" s="1" t="n"/>
      <c r="E22" s="1" t="n"/>
      <c r="F22" s="1" t="n"/>
      <c r="G22" s="1" t="n"/>
      <c r="H22" s="1" t="n"/>
      <c r="I22" s="1" t="n"/>
      <c r="J22" s="1" t="n"/>
      <c r="K22" s="1" t="n"/>
      <c r="L22" s="1" t="n"/>
      <c r="M22" s="1" t="n"/>
      <c r="N22" s="1" t="n"/>
      <c r="O22" s="1" t="n"/>
      <c r="P22" s="1" t="n"/>
      <c r="Q22" s="1" t="n"/>
      <c r="R22" s="1" t="n"/>
      <c r="S22" s="1" t="n"/>
      <c r="T22" s="1" t="n"/>
      <c r="U22" s="1" t="n"/>
      <c r="V22" s="1" t="n"/>
      <c r="W22" s="1" t="n"/>
      <c r="X22" s="1" t="n"/>
      <c r="Y22" s="1" t="n"/>
      <c r="Z22" s="1" t="n"/>
      <c r="AA22" s="1" t="n"/>
      <c r="AB22" s="1" t="n"/>
      <c r="AC22" s="1" t="n"/>
      <c r="AD22" s="1" t="n"/>
      <c r="AE22" s="1" t="n"/>
      <c r="AF22" s="1" t="n"/>
      <c r="AG22" s="1" t="n"/>
      <c r="AH22" s="1" t="n"/>
      <c r="AI22" s="1" t="n"/>
      <c r="AJ22" s="1" t="n"/>
      <c r="AK22" s="1" t="n"/>
      <c r="AL22" s="1" t="n"/>
      <c r="AM22" s="1" t="n"/>
      <c r="AN22" s="1" t="n"/>
      <c r="AO22" s="1" t="n"/>
      <c r="AP22" s="1" t="n"/>
      <c r="AQ22" s="1" t="n"/>
      <c r="AR22" s="1" t="n"/>
      <c r="AS22" s="1" t="n"/>
      <c r="AT22" s="1" t="n"/>
    </row>
    <row outlineLevel="0" r="23">
      <c r="A23" s="1" t="n"/>
      <c r="B23" s="1" t="n"/>
      <c r="C23" s="1" t="n"/>
      <c r="D23" s="1" t="n"/>
      <c r="E23" s="1" t="n"/>
      <c r="F23" s="1" t="n"/>
      <c r="G23" s="1" t="n"/>
      <c r="H23" s="1" t="n"/>
      <c r="I23" s="1" t="n"/>
      <c r="J23" s="1" t="n"/>
      <c r="K23" s="1" t="n"/>
      <c r="L23" s="1" t="n"/>
      <c r="M23" s="1" t="n"/>
      <c r="N23" s="1" t="n"/>
      <c r="O23" s="1" t="n"/>
      <c r="P23" s="1" t="n"/>
      <c r="Q23" s="1" t="n"/>
      <c r="R23" s="1" t="n"/>
      <c r="S23" s="1" t="n"/>
      <c r="T23" s="1" t="n"/>
      <c r="U23" s="1" t="n"/>
      <c r="V23" s="1" t="n"/>
      <c r="W23" s="1" t="n"/>
      <c r="X23" s="1" t="n"/>
      <c r="Y23" s="1" t="n"/>
      <c r="Z23" s="1" t="n"/>
      <c r="AA23" s="1" t="n"/>
      <c r="AB23" s="1" t="n"/>
      <c r="AC23" s="1" t="n"/>
      <c r="AD23" s="1" t="n"/>
      <c r="AE23" s="1" t="n"/>
      <c r="AF23" s="1" t="n"/>
      <c r="AG23" s="1" t="n"/>
      <c r="AH23" s="1" t="n"/>
      <c r="AI23" s="1" t="n"/>
      <c r="AJ23" s="1" t="n"/>
      <c r="AK23" s="1" t="n"/>
      <c r="AL23" s="1" t="n"/>
      <c r="AM23" s="1" t="n"/>
      <c r="AN23" s="1" t="n"/>
      <c r="AO23" s="1" t="n"/>
      <c r="AP23" s="1" t="n"/>
      <c r="AQ23" s="1" t="n"/>
      <c r="AR23" s="1" t="n"/>
      <c r="AS23" s="1" t="n"/>
      <c r="AT23" s="1" t="n"/>
    </row>
    <row outlineLevel="0" r="24">
      <c r="A24" s="1" t="n"/>
      <c r="B24" s="1" t="n"/>
      <c r="C24" s="1" t="n"/>
      <c r="D24" s="1" t="n"/>
      <c r="E24" s="1" t="n"/>
      <c r="F24" s="1" t="n"/>
      <c r="G24" s="1" t="n"/>
      <c r="H24" s="1" t="n"/>
      <c r="I24" s="1" t="n"/>
      <c r="J24" s="1" t="n"/>
      <c r="K24" s="1" t="n"/>
      <c r="L24" s="1" t="n"/>
      <c r="M24" s="1" t="n"/>
      <c r="N24" s="1" t="n"/>
      <c r="O24" s="1" t="n"/>
      <c r="P24" s="1" t="n"/>
      <c r="Q24" s="1" t="n"/>
      <c r="R24" s="1" t="n"/>
      <c r="S24" s="1" t="n"/>
      <c r="T24" s="1" t="n"/>
      <c r="U24" s="1" t="n"/>
      <c r="V24" s="1" t="n"/>
      <c r="W24" s="1" t="n"/>
      <c r="X24" s="1" t="n"/>
      <c r="Y24" s="1" t="n"/>
      <c r="Z24" s="1" t="n"/>
      <c r="AA24" s="1" t="n"/>
      <c r="AB24" s="1" t="n"/>
      <c r="AC24" s="1" t="n"/>
      <c r="AD24" s="1" t="n"/>
      <c r="AE24" s="1" t="n"/>
      <c r="AF24" s="1" t="n"/>
      <c r="AG24" s="1" t="n"/>
      <c r="AH24" s="1" t="n"/>
      <c r="AI24" s="1" t="n"/>
      <c r="AJ24" s="1" t="n"/>
      <c r="AK24" s="1" t="n"/>
      <c r="AL24" s="1" t="n"/>
      <c r="AM24" s="1" t="n"/>
      <c r="AN24" s="1" t="n"/>
      <c r="AO24" s="1" t="n"/>
      <c r="AP24" s="1" t="n"/>
      <c r="AQ24" s="1" t="n"/>
      <c r="AR24" s="1" t="n"/>
      <c r="AS24" s="1" t="n"/>
      <c r="AT24" s="1" t="n"/>
    </row>
    <row outlineLevel="0" r="25">
      <c r="A25" s="1" t="n"/>
      <c r="B25" s="1" t="n"/>
      <c r="C25" s="1" t="n"/>
      <c r="D25" s="1" t="n"/>
      <c r="E25" s="1" t="n"/>
      <c r="F25" s="1" t="n"/>
      <c r="G25" s="1" t="n"/>
      <c r="H25" s="1" t="n"/>
      <c r="I25" s="1" t="n"/>
      <c r="J25" s="1" t="n"/>
      <c r="K25" s="1" t="n"/>
      <c r="L25" s="1" t="n"/>
      <c r="M25" s="1" t="n"/>
      <c r="N25" s="1" t="n"/>
      <c r="O25" s="1" t="n"/>
      <c r="P25" s="1" t="n"/>
      <c r="Q25" s="1" t="n"/>
      <c r="R25" s="1" t="n"/>
      <c r="S25" s="1" t="n"/>
      <c r="T25" s="1" t="n"/>
      <c r="U25" s="1" t="n"/>
      <c r="V25" s="1" t="n"/>
      <c r="W25" s="1" t="n"/>
      <c r="X25" s="1" t="n"/>
      <c r="Y25" s="1" t="n"/>
      <c r="Z25" s="1" t="n"/>
      <c r="AA25" s="1" t="n"/>
      <c r="AB25" s="1" t="n"/>
      <c r="AC25" s="1" t="n"/>
      <c r="AD25" s="1" t="n"/>
      <c r="AE25" s="1" t="n"/>
      <c r="AF25" s="1" t="n"/>
      <c r="AG25" s="1" t="n"/>
      <c r="AH25" s="1" t="n"/>
      <c r="AI25" s="1" t="n"/>
      <c r="AJ25" s="1" t="n"/>
      <c r="AK25" s="1" t="n"/>
      <c r="AL25" s="1" t="n"/>
      <c r="AM25" s="1" t="n"/>
      <c r="AN25" s="1" t="n"/>
      <c r="AO25" s="1" t="n"/>
      <c r="AP25" s="1" t="n"/>
      <c r="AQ25" s="1" t="n"/>
      <c r="AR25" s="1" t="n"/>
      <c r="AS25" s="1" t="n"/>
      <c r="AT25" s="1" t="n"/>
    </row>
    <row outlineLevel="0" r="26">
      <c r="A26" s="1" t="n"/>
      <c r="B26" s="1" t="n"/>
      <c r="C26" s="1" t="n"/>
      <c r="D26" s="1" t="n"/>
      <c r="E26" s="1" t="n"/>
      <c r="F26" s="1" t="n"/>
      <c r="G26" s="1" t="n"/>
      <c r="H26" s="1" t="n"/>
      <c r="I26" s="1" t="n"/>
      <c r="J26" s="1" t="n"/>
      <c r="K26" s="1" t="n"/>
      <c r="L26" s="1" t="n"/>
      <c r="M26" s="1" t="n"/>
      <c r="N26" s="1" t="n"/>
      <c r="O26" s="1" t="n"/>
      <c r="P26" s="1" t="n"/>
      <c r="Q26" s="1" t="n"/>
      <c r="R26" s="1" t="n"/>
      <c r="S26" s="1" t="n"/>
      <c r="T26" s="1" t="n"/>
      <c r="U26" s="1" t="n"/>
      <c r="V26" s="1" t="n"/>
      <c r="W26" s="1" t="n"/>
      <c r="X26" s="1" t="n"/>
      <c r="Y26" s="1" t="n"/>
      <c r="Z26" s="1" t="n"/>
      <c r="AA26" s="1" t="n"/>
      <c r="AB26" s="1" t="n"/>
      <c r="AC26" s="1" t="n"/>
      <c r="AD26" s="1" t="n"/>
      <c r="AE26" s="1" t="n"/>
      <c r="AF26" s="1" t="n"/>
      <c r="AG26" s="1" t="n"/>
      <c r="AH26" s="1" t="n"/>
      <c r="AI26" s="1" t="n"/>
      <c r="AJ26" s="1" t="n"/>
      <c r="AK26" s="1" t="n"/>
      <c r="AL26" s="1" t="n"/>
      <c r="AM26" s="1" t="n"/>
      <c r="AN26" s="1" t="n"/>
      <c r="AO26" s="1" t="n"/>
      <c r="AP26" s="1" t="n"/>
      <c r="AQ26" s="1" t="n"/>
      <c r="AR26" s="1" t="n"/>
      <c r="AS26" s="1" t="n"/>
      <c r="AT26" s="1" t="n"/>
    </row>
    <row outlineLevel="0" r="27">
      <c r="A27" s="1" t="n"/>
      <c r="B27" s="1" t="n"/>
      <c r="C27" s="1" t="n"/>
      <c r="D27" s="1" t="n"/>
      <c r="E27" s="1" t="n"/>
      <c r="F27" s="1" t="n"/>
      <c r="G27" s="1" t="n"/>
      <c r="H27" s="1" t="n"/>
      <c r="I27" s="1" t="n"/>
      <c r="J27" s="1" t="n"/>
      <c r="K27" s="1" t="n"/>
      <c r="L27" s="1" t="n"/>
      <c r="M27" s="1" t="n"/>
      <c r="N27" s="1" t="n"/>
      <c r="O27" s="1" t="n"/>
      <c r="P27" s="1" t="n"/>
      <c r="Q27" s="1" t="n"/>
      <c r="R27" s="1" t="n"/>
      <c r="S27" s="1" t="n"/>
      <c r="T27" s="1" t="n"/>
      <c r="U27" s="1" t="n"/>
      <c r="V27" s="1" t="n"/>
      <c r="W27" s="1" t="n"/>
      <c r="X27" s="1" t="n"/>
      <c r="Y27" s="1" t="n"/>
      <c r="Z27" s="1" t="n"/>
      <c r="AA27" s="1" t="n"/>
      <c r="AB27" s="1" t="n"/>
      <c r="AC27" s="1" t="n"/>
      <c r="AD27" s="1" t="n"/>
      <c r="AE27" s="1" t="n"/>
      <c r="AF27" s="1" t="n"/>
      <c r="AG27" s="1" t="n"/>
      <c r="AH27" s="1" t="n"/>
      <c r="AI27" s="1" t="n"/>
      <c r="AJ27" s="1" t="n"/>
      <c r="AK27" s="1" t="n"/>
      <c r="AL27" s="1" t="n"/>
      <c r="AM27" s="1" t="n"/>
      <c r="AN27" s="1" t="n"/>
      <c r="AO27" s="1" t="n"/>
      <c r="AP27" s="1" t="n"/>
      <c r="AQ27" s="1" t="n"/>
      <c r="AR27" s="1" t="n"/>
      <c r="AS27" s="1" t="n"/>
      <c r="AT27" s="1" t="n"/>
    </row>
    <row outlineLevel="0" r="28">
      <c r="A28" s="1" t="n"/>
      <c r="B28" s="1" t="n"/>
      <c r="C28" s="1" t="n"/>
      <c r="D28" s="1" t="n"/>
      <c r="E28" s="1" t="n"/>
      <c r="F28" s="1" t="n"/>
      <c r="G28" s="1" t="n"/>
      <c r="H28" s="1" t="n"/>
      <c r="I28" s="1" t="n"/>
      <c r="J28" s="1" t="n"/>
      <c r="K28" s="1" t="n"/>
      <c r="L28" s="1" t="n"/>
      <c r="M28" s="1" t="n"/>
      <c r="N28" s="1" t="n"/>
      <c r="O28" s="1" t="n"/>
      <c r="P28" s="1" t="n"/>
      <c r="Q28" s="1" t="n"/>
      <c r="R28" s="1" t="n"/>
      <c r="S28" s="1" t="n"/>
      <c r="T28" s="1" t="n"/>
      <c r="U28" s="1" t="n"/>
      <c r="V28" s="1" t="n"/>
      <c r="W28" s="1" t="n"/>
      <c r="X28" s="1" t="n"/>
      <c r="Y28" s="1" t="n"/>
      <c r="Z28" s="1" t="n"/>
      <c r="AA28" s="1" t="n"/>
      <c r="AB28" s="1" t="n"/>
      <c r="AC28" s="1" t="n"/>
      <c r="AD28" s="1" t="n"/>
      <c r="AE28" s="1" t="n"/>
      <c r="AF28" s="1" t="n"/>
      <c r="AG28" s="1" t="n"/>
      <c r="AH28" s="1" t="n"/>
      <c r="AI28" s="1" t="n"/>
      <c r="AJ28" s="1" t="n"/>
      <c r="AK28" s="1" t="n"/>
      <c r="AL28" s="1" t="n"/>
      <c r="AM28" s="1" t="n"/>
      <c r="AN28" s="1" t="n"/>
      <c r="AO28" s="1" t="n"/>
      <c r="AP28" s="1" t="n"/>
      <c r="AQ28" s="1" t="n"/>
      <c r="AR28" s="1" t="n"/>
      <c r="AS28" s="1" t="n"/>
      <c r="AT28" s="1" t="n"/>
    </row>
    <row outlineLevel="0" r="29">
      <c r="A29" s="1" t="n"/>
      <c r="B29" s="1" t="n"/>
      <c r="C29" s="1" t="n"/>
      <c r="D29" s="1" t="n"/>
      <c r="E29" s="1" t="n"/>
      <c r="F29" s="1" t="n"/>
      <c r="G29" s="1" t="n"/>
      <c r="H29" s="1" t="n"/>
      <c r="I29" s="1" t="n"/>
      <c r="J29" s="1" t="n"/>
      <c r="K29" s="1" t="n"/>
      <c r="L29" s="1" t="n"/>
      <c r="M29" s="1" t="n"/>
      <c r="N29" s="1" t="n"/>
      <c r="O29" s="1" t="n"/>
      <c r="P29" s="1" t="n"/>
      <c r="Q29" s="1" t="n"/>
      <c r="R29" s="1" t="n"/>
      <c r="S29" s="1" t="n"/>
      <c r="T29" s="1" t="n"/>
      <c r="U29" s="1" t="n"/>
      <c r="V29" s="1" t="n"/>
      <c r="W29" s="1" t="n"/>
      <c r="X29" s="1" t="n"/>
      <c r="Y29" s="1" t="n"/>
      <c r="Z29" s="1" t="n"/>
      <c r="AA29" s="1" t="n"/>
      <c r="AB29" s="1" t="n"/>
      <c r="AC29" s="1" t="n"/>
      <c r="AD29" s="1" t="n"/>
      <c r="AE29" s="1" t="n"/>
      <c r="AF29" s="1" t="n"/>
      <c r="AG29" s="1" t="n"/>
      <c r="AH29" s="1" t="n"/>
      <c r="AI29" s="1" t="n"/>
      <c r="AJ29" s="1" t="n"/>
      <c r="AK29" s="1" t="n"/>
      <c r="AL29" s="1" t="n"/>
      <c r="AM29" s="1" t="n"/>
      <c r="AN29" s="1" t="n"/>
      <c r="AO29" s="1" t="n"/>
      <c r="AP29" s="1" t="n"/>
      <c r="AQ29" s="1" t="n"/>
      <c r="AR29" s="1" t="n"/>
      <c r="AS29" s="1" t="n"/>
      <c r="AT29" s="1" t="n"/>
    </row>
    <row outlineLevel="0" r="30">
      <c r="A30" s="1" t="n"/>
      <c r="B30" s="1" t="n"/>
      <c r="C30" s="1" t="n"/>
      <c r="D30" s="1" t="n"/>
      <c r="E30" s="1" t="n"/>
      <c r="F30" s="1" t="n"/>
      <c r="G30" s="1" t="n"/>
      <c r="H30" s="1" t="n"/>
      <c r="I30" s="1" t="n"/>
      <c r="J30" s="1" t="n"/>
      <c r="K30" s="1" t="n"/>
      <c r="L30" s="1" t="n"/>
      <c r="M30" s="1" t="n"/>
      <c r="N30" s="1" t="n"/>
      <c r="O30" s="1" t="n"/>
      <c r="P30" s="1" t="n"/>
      <c r="Q30" s="1" t="n"/>
      <c r="R30" s="1" t="n"/>
      <c r="S30" s="1" t="n"/>
      <c r="T30" s="1" t="n"/>
      <c r="U30" s="1" t="n"/>
      <c r="V30" s="1" t="n"/>
      <c r="W30" s="1" t="n"/>
      <c r="X30" s="1" t="n"/>
      <c r="Y30" s="1" t="n"/>
      <c r="Z30" s="1" t="n"/>
      <c r="AA30" s="1" t="n"/>
      <c r="AB30" s="1" t="n"/>
      <c r="AC30" s="1" t="n"/>
      <c r="AD30" s="1" t="n"/>
      <c r="AE30" s="1" t="n"/>
      <c r="AF30" s="1" t="n"/>
      <c r="AG30" s="1" t="n"/>
      <c r="AH30" s="1" t="n"/>
      <c r="AI30" s="1" t="n"/>
      <c r="AJ30" s="1" t="n"/>
      <c r="AK30" s="1" t="n"/>
      <c r="AL30" s="1" t="n"/>
      <c r="AM30" s="1" t="n"/>
      <c r="AN30" s="1" t="n"/>
      <c r="AO30" s="1" t="n"/>
      <c r="AP30" s="1" t="n"/>
      <c r="AQ30" s="1" t="n"/>
      <c r="AR30" s="1" t="n"/>
      <c r="AS30" s="1" t="n"/>
      <c r="AT30" s="1" t="n"/>
    </row>
    <row outlineLevel="0" r="31">
      <c r="A31" s="1" t="n"/>
      <c r="B31" s="1" t="n"/>
      <c r="C31" s="1" t="n"/>
      <c r="D31" s="1" t="n"/>
      <c r="E31" s="1" t="n"/>
      <c r="F31" s="1" t="n"/>
      <c r="G31" s="1" t="n"/>
      <c r="H31" s="1" t="n"/>
      <c r="I31" s="1" t="n"/>
      <c r="J31" s="1" t="n"/>
      <c r="K31" s="1" t="n"/>
      <c r="L31" s="1" t="n"/>
      <c r="M31" s="1" t="n"/>
      <c r="N31" s="1" t="n"/>
      <c r="O31" s="1" t="n"/>
      <c r="P31" s="1" t="n"/>
      <c r="Q31" s="1" t="n"/>
      <c r="R31" s="1" t="n"/>
      <c r="S31" s="1" t="n"/>
      <c r="T31" s="1" t="n"/>
      <c r="U31" s="1" t="n"/>
      <c r="V31" s="1" t="n"/>
      <c r="W31" s="1" t="n"/>
      <c r="X31" s="1" t="n"/>
      <c r="Y31" s="1" t="n"/>
      <c r="Z31" s="1" t="n"/>
      <c r="AA31" s="1" t="n"/>
      <c r="AB31" s="1" t="n"/>
      <c r="AC31" s="1" t="n"/>
      <c r="AD31" s="1" t="n"/>
      <c r="AE31" s="1" t="n"/>
      <c r="AF31" s="1" t="n"/>
      <c r="AG31" s="1" t="n"/>
      <c r="AH31" s="1" t="n"/>
      <c r="AI31" s="1" t="n"/>
      <c r="AJ31" s="1" t="n"/>
      <c r="AK31" s="1" t="n"/>
      <c r="AL31" s="1" t="n"/>
      <c r="AM31" s="1" t="n"/>
      <c r="AN31" s="1" t="n"/>
      <c r="AO31" s="1" t="n"/>
      <c r="AP31" s="1" t="n"/>
      <c r="AQ31" s="1" t="n"/>
      <c r="AR31" s="1" t="n"/>
      <c r="AS31" s="1" t="n"/>
      <c r="AT31" s="1" t="n"/>
    </row>
    <row outlineLevel="0" r="32">
      <c r="A32" s="1" t="n"/>
      <c r="B32" s="1" t="n"/>
      <c r="C32" s="1" t="n"/>
      <c r="D32" s="1" t="n"/>
      <c r="E32" s="1" t="n"/>
      <c r="F32" s="1" t="n"/>
      <c r="G32" s="1" t="n"/>
      <c r="H32" s="1" t="n"/>
      <c r="I32" s="1" t="n"/>
      <c r="J32" s="1" t="n"/>
      <c r="K32" s="1" t="n"/>
      <c r="L32" s="1" t="n"/>
      <c r="M32" s="1" t="n"/>
      <c r="N32" s="1" t="n"/>
      <c r="O32" s="1" t="n"/>
      <c r="P32" s="1" t="n"/>
      <c r="Q32" s="1" t="n"/>
      <c r="R32" s="1" t="n"/>
      <c r="S32" s="1" t="n"/>
      <c r="T32" s="1" t="n"/>
      <c r="U32" s="1" t="n"/>
      <c r="V32" s="1" t="n"/>
      <c r="W32" s="1" t="n"/>
      <c r="X32" s="1" t="n"/>
      <c r="Y32" s="1" t="n"/>
      <c r="Z32" s="1" t="n"/>
      <c r="AA32" s="1" t="n"/>
      <c r="AB32" s="1" t="n"/>
      <c r="AC32" s="1" t="n"/>
      <c r="AD32" s="1" t="n"/>
      <c r="AE32" s="1" t="n"/>
      <c r="AF32" s="1" t="n"/>
      <c r="AG32" s="1" t="n"/>
      <c r="AH32" s="1" t="n"/>
      <c r="AI32" s="1" t="n"/>
      <c r="AJ32" s="1" t="n"/>
      <c r="AK32" s="1" t="n"/>
      <c r="AL32" s="1" t="n"/>
      <c r="AM32" s="1" t="n"/>
      <c r="AN32" s="1" t="n"/>
      <c r="AO32" s="1" t="n"/>
      <c r="AP32" s="1" t="n"/>
      <c r="AQ32" s="1" t="n"/>
      <c r="AR32" s="1" t="n"/>
      <c r="AS32" s="1" t="n"/>
      <c r="AT32" s="1" t="n"/>
    </row>
    <row outlineLevel="0" r="33">
      <c r="A33" s="1" t="n"/>
      <c r="B33" s="1" t="n"/>
      <c r="C33" s="1" t="n"/>
      <c r="D33" s="1" t="n"/>
      <c r="E33" s="1" t="n"/>
      <c r="F33" s="1" t="n"/>
      <c r="G33" s="1" t="n"/>
      <c r="H33" s="1" t="n"/>
      <c r="I33" s="1" t="n"/>
      <c r="J33" s="1" t="n"/>
      <c r="K33" s="1" t="n"/>
      <c r="L33" s="1" t="n"/>
      <c r="M33" s="1" t="n"/>
      <c r="N33" s="1" t="n"/>
      <c r="O33" s="1" t="n"/>
      <c r="P33" s="1" t="n"/>
      <c r="Q33" s="1" t="n"/>
      <c r="R33" s="1" t="n"/>
      <c r="S33" s="1" t="n"/>
      <c r="T33" s="1" t="n"/>
      <c r="U33" s="1" t="n"/>
      <c r="V33" s="1" t="n"/>
      <c r="W33" s="1" t="n"/>
      <c r="X33" s="1" t="n"/>
      <c r="Y33" s="1" t="n"/>
      <c r="Z33" s="1" t="n"/>
      <c r="AA33" s="1" t="n"/>
      <c r="AB33" s="1" t="n"/>
      <c r="AC33" s="1" t="n"/>
      <c r="AD33" s="1" t="n"/>
      <c r="AE33" s="1" t="n"/>
      <c r="AF33" s="1" t="n"/>
      <c r="AG33" s="1" t="n"/>
      <c r="AH33" s="1" t="n"/>
      <c r="AI33" s="1" t="n"/>
      <c r="AJ33" s="1" t="n"/>
      <c r="AK33" s="1" t="n"/>
      <c r="AL33" s="1" t="n"/>
      <c r="AM33" s="1" t="n"/>
      <c r="AN33" s="1" t="n"/>
      <c r="AO33" s="1" t="n"/>
      <c r="AP33" s="1" t="n"/>
      <c r="AQ33" s="1" t="n"/>
      <c r="AR33" s="1" t="n"/>
      <c r="AS33" s="1" t="n"/>
      <c r="AT33" s="1" t="n"/>
    </row>
    <row outlineLevel="0" r="34">
      <c r="A34" s="1" t="n"/>
      <c r="B34" s="1" t="n"/>
      <c r="C34" s="1" t="n"/>
      <c r="D34" s="1" t="n"/>
      <c r="E34" s="1" t="n"/>
      <c r="F34" s="1" t="n"/>
      <c r="G34" s="1" t="n"/>
      <c r="H34" s="1" t="n"/>
      <c r="I34" s="1" t="n"/>
      <c r="J34" s="1" t="n"/>
      <c r="K34" s="1" t="n"/>
      <c r="L34" s="1" t="n"/>
      <c r="M34" s="1" t="n"/>
      <c r="N34" s="1" t="n"/>
      <c r="O34" s="1" t="n"/>
      <c r="P34" s="1" t="n"/>
      <c r="Q34" s="1" t="n"/>
      <c r="R34" s="1" t="n"/>
      <c r="S34" s="1" t="n"/>
      <c r="T34" s="1" t="n"/>
      <c r="U34" s="1" t="n"/>
      <c r="V34" s="1" t="n"/>
      <c r="W34" s="1" t="n"/>
      <c r="X34" s="1" t="n"/>
      <c r="Y34" s="1" t="n"/>
      <c r="Z34" s="1" t="n"/>
      <c r="AA34" s="1" t="n"/>
      <c r="AB34" s="1" t="n"/>
      <c r="AC34" s="1" t="n"/>
      <c r="AD34" s="1" t="n"/>
      <c r="AE34" s="1" t="n"/>
      <c r="AF34" s="1" t="n"/>
      <c r="AG34" s="1" t="n"/>
      <c r="AH34" s="1" t="n"/>
      <c r="AI34" s="1" t="n"/>
      <c r="AJ34" s="1" t="n"/>
      <c r="AK34" s="1" t="n"/>
      <c r="AL34" s="1" t="n"/>
      <c r="AM34" s="1" t="n"/>
      <c r="AN34" s="1" t="n"/>
      <c r="AO34" s="1" t="n"/>
      <c r="AP34" s="1" t="n"/>
      <c r="AQ34" s="1" t="n"/>
      <c r="AR34" s="1" t="n"/>
      <c r="AS34" s="1" t="n"/>
      <c r="AT34" s="1" t="n"/>
    </row>
    <row outlineLevel="0" r="35">
      <c r="A35" s="1" t="n"/>
      <c r="B35" s="1" t="n"/>
      <c r="C35" s="1" t="n"/>
      <c r="D35" s="1" t="n"/>
      <c r="E35" s="1" t="n"/>
      <c r="F35" s="1" t="n"/>
      <c r="G35" s="1" t="n"/>
      <c r="H35" s="1" t="n"/>
      <c r="I35" s="1" t="n"/>
      <c r="J35" s="1" t="n"/>
      <c r="K35" s="1" t="n"/>
      <c r="L35" s="1" t="n"/>
      <c r="M35" s="1" t="n"/>
      <c r="N35" s="1" t="n"/>
      <c r="O35" s="1" t="n"/>
      <c r="P35" s="1" t="n"/>
      <c r="Q35" s="1" t="n"/>
      <c r="R35" s="1" t="n"/>
      <c r="S35" s="1" t="n"/>
      <c r="T35" s="1" t="n"/>
      <c r="U35" s="1" t="n"/>
      <c r="V35" s="1" t="n"/>
      <c r="W35" s="1" t="n"/>
      <c r="X35" s="1" t="n"/>
      <c r="Y35" s="1" t="n"/>
      <c r="Z35" s="1" t="n"/>
      <c r="AA35" s="1" t="n"/>
      <c r="AB35" s="1" t="n"/>
      <c r="AC35" s="1" t="n"/>
      <c r="AD35" s="1" t="n"/>
      <c r="AE35" s="1" t="n"/>
      <c r="AF35" s="1" t="n"/>
      <c r="AG35" s="1" t="n"/>
      <c r="AH35" s="1" t="n"/>
      <c r="AI35" s="1" t="n"/>
      <c r="AJ35" s="1" t="n"/>
      <c r="AK35" s="1" t="n"/>
      <c r="AL35" s="1" t="n"/>
      <c r="AM35" s="1" t="n"/>
      <c r="AN35" s="1" t="n"/>
      <c r="AO35" s="1" t="n"/>
      <c r="AP35" s="1" t="n"/>
      <c r="AQ35" s="1" t="n"/>
      <c r="AR35" s="1" t="n"/>
      <c r="AS35" s="1" t="n"/>
      <c r="AT35" s="1" t="n"/>
    </row>
    <row outlineLevel="0" r="36">
      <c r="A36" s="1" t="n"/>
      <c r="B36" s="1" t="n"/>
      <c r="C36" s="1" t="n"/>
      <c r="D36" s="1" t="n"/>
      <c r="E36" s="1" t="n"/>
      <c r="F36" s="1" t="n"/>
      <c r="G36" s="1" t="n"/>
      <c r="H36" s="1" t="n"/>
      <c r="I36" s="1" t="n"/>
      <c r="J36" s="1" t="n"/>
      <c r="K36" s="1" t="n"/>
      <c r="L36" s="1" t="n"/>
      <c r="M36" s="1" t="n"/>
      <c r="N36" s="1" t="n"/>
      <c r="O36" s="1" t="n"/>
      <c r="P36" s="1" t="n"/>
      <c r="Q36" s="1" t="n"/>
      <c r="R36" s="1" t="n"/>
      <c r="S36" s="1" t="n"/>
      <c r="T36" s="1" t="n"/>
      <c r="U36" s="1" t="n"/>
      <c r="V36" s="1" t="n"/>
      <c r="W36" s="1" t="n"/>
      <c r="X36" s="1" t="n"/>
      <c r="Y36" s="1" t="n"/>
      <c r="Z36" s="1" t="n"/>
      <c r="AA36" s="1" t="n"/>
      <c r="AB36" s="1" t="n"/>
      <c r="AC36" s="1" t="n"/>
      <c r="AD36" s="1" t="n"/>
      <c r="AE36" s="1" t="n"/>
      <c r="AF36" s="1" t="n"/>
      <c r="AG36" s="1" t="n"/>
      <c r="AH36" s="1" t="n"/>
      <c r="AI36" s="1" t="n"/>
      <c r="AJ36" s="1" t="n"/>
      <c r="AK36" s="1" t="n"/>
      <c r="AL36" s="1" t="n"/>
      <c r="AM36" s="1" t="n"/>
      <c r="AN36" s="1" t="n"/>
      <c r="AO36" s="1" t="n"/>
      <c r="AP36" s="1" t="n"/>
      <c r="AQ36" s="1" t="n"/>
      <c r="AR36" s="1" t="n"/>
      <c r="AS36" s="1" t="n"/>
      <c r="AT36" s="1" t="n"/>
    </row>
    <row outlineLevel="0" r="37">
      <c r="A37" s="1" t="n"/>
      <c r="B37" s="1" t="n"/>
      <c r="C37" s="1" t="n"/>
      <c r="D37" s="1" t="n"/>
      <c r="E37" s="1" t="n"/>
      <c r="F37" s="1" t="n"/>
      <c r="G37" s="1" t="n"/>
      <c r="H37" s="1" t="n"/>
      <c r="I37" s="1" t="n"/>
      <c r="J37" s="1" t="n"/>
      <c r="K37" s="1" t="n"/>
      <c r="L37" s="1" t="n"/>
      <c r="M37" s="1" t="n"/>
      <c r="N37" s="1" t="n"/>
      <c r="O37" s="1" t="n"/>
      <c r="P37" s="1" t="n"/>
      <c r="Q37" s="1" t="n"/>
      <c r="R37" s="1" t="n"/>
      <c r="S37" s="1" t="n"/>
      <c r="T37" s="1" t="n"/>
      <c r="U37" s="1" t="n"/>
      <c r="V37" s="1" t="n"/>
      <c r="W37" s="1" t="n"/>
      <c r="X37" s="1" t="n"/>
      <c r="Y37" s="1" t="n"/>
      <c r="Z37" s="1" t="n"/>
      <c r="AA37" s="1" t="n"/>
      <c r="AB37" s="1" t="n"/>
      <c r="AC37" s="1" t="n"/>
      <c r="AD37" s="1" t="n"/>
      <c r="AE37" s="1" t="n"/>
      <c r="AF37" s="1" t="n"/>
      <c r="AG37" s="1" t="n"/>
      <c r="AH37" s="1" t="n"/>
      <c r="AI37" s="1" t="n"/>
      <c r="AJ37" s="1" t="n"/>
      <c r="AK37" s="1" t="n"/>
      <c r="AL37" s="1" t="n"/>
      <c r="AM37" s="1" t="n"/>
      <c r="AN37" s="1" t="n"/>
      <c r="AO37" s="1" t="n"/>
      <c r="AP37" s="1" t="n"/>
      <c r="AQ37" s="1" t="n"/>
      <c r="AR37" s="1" t="n"/>
      <c r="AS37" s="1" t="n"/>
      <c r="AT37" s="1" t="n"/>
    </row>
    <row outlineLevel="0" r="38">
      <c r="A38" s="1" t="n"/>
      <c r="B38" s="1" t="n"/>
      <c r="C38" s="1" t="n"/>
      <c r="D38" s="1" t="n"/>
      <c r="E38" s="1" t="n"/>
      <c r="F38" s="1" t="n"/>
      <c r="G38" s="1" t="n"/>
      <c r="H38" s="1" t="n"/>
      <c r="I38" s="1" t="n"/>
      <c r="J38" s="1" t="n"/>
      <c r="K38" s="1" t="n"/>
      <c r="L38" s="1" t="n"/>
      <c r="M38" s="1" t="n"/>
      <c r="N38" s="1" t="n"/>
      <c r="O38" s="1" t="n"/>
      <c r="P38" s="1" t="n"/>
      <c r="Q38" s="1" t="n"/>
      <c r="R38" s="1" t="n"/>
      <c r="S38" s="1" t="n"/>
      <c r="T38" s="1" t="n"/>
      <c r="U38" s="1" t="n"/>
      <c r="V38" s="1" t="n"/>
      <c r="W38" s="1" t="n"/>
      <c r="X38" s="1" t="n"/>
      <c r="Y38" s="1" t="n"/>
      <c r="Z38" s="1" t="n"/>
      <c r="AA38" s="1" t="n"/>
      <c r="AB38" s="1" t="n"/>
      <c r="AC38" s="1" t="n"/>
      <c r="AD38" s="1" t="n"/>
      <c r="AE38" s="1" t="n"/>
      <c r="AF38" s="1" t="n"/>
      <c r="AG38" s="1" t="n"/>
      <c r="AH38" s="1" t="n"/>
      <c r="AI38" s="1" t="n"/>
      <c r="AJ38" s="1" t="n"/>
      <c r="AK38" s="1" t="n"/>
      <c r="AL38" s="1" t="n"/>
      <c r="AM38" s="1" t="n"/>
      <c r="AN38" s="1" t="n"/>
      <c r="AO38" s="1" t="n"/>
      <c r="AP38" s="1" t="n"/>
      <c r="AQ38" s="1" t="n"/>
      <c r="AR38" s="1" t="n"/>
      <c r="AS38" s="1" t="n"/>
      <c r="AT38" s="1" t="n"/>
    </row>
    <row outlineLevel="0" r="39">
      <c r="A39" s="1" t="n"/>
      <c r="B39" s="1" t="n"/>
      <c r="C39" s="1" t="n"/>
      <c r="D39" s="1" t="n"/>
      <c r="E39" s="1" t="n"/>
      <c r="F39" s="1" t="n"/>
      <c r="G39" s="1" t="n"/>
      <c r="H39" s="1" t="n"/>
      <c r="I39" s="1" t="n"/>
      <c r="J39" s="1" t="n"/>
      <c r="K39" s="1" t="n"/>
      <c r="L39" s="1" t="n"/>
      <c r="M39" s="1" t="n"/>
      <c r="N39" s="1" t="n"/>
      <c r="O39" s="1" t="n"/>
      <c r="P39" s="1" t="n"/>
      <c r="Q39" s="1" t="n"/>
      <c r="R39" s="1" t="n"/>
      <c r="S39" s="1" t="n"/>
      <c r="T39" s="1" t="n"/>
      <c r="U39" s="1" t="n"/>
      <c r="V39" s="1" t="n"/>
      <c r="W39" s="1" t="n"/>
      <c r="X39" s="1" t="n"/>
      <c r="Y39" s="1" t="n"/>
      <c r="Z39" s="1" t="n"/>
      <c r="AA39" s="1" t="n"/>
      <c r="AB39" s="1" t="n"/>
      <c r="AC39" s="1" t="n"/>
      <c r="AD39" s="1" t="n"/>
      <c r="AE39" s="1" t="n"/>
      <c r="AF39" s="1" t="n"/>
      <c r="AG39" s="1" t="n"/>
      <c r="AH39" s="1" t="n"/>
      <c r="AI39" s="1" t="n"/>
      <c r="AJ39" s="1" t="n"/>
      <c r="AK39" s="1" t="n"/>
      <c r="AL39" s="1" t="n"/>
      <c r="AM39" s="1" t="n"/>
      <c r="AN39" s="1" t="n"/>
      <c r="AO39" s="1" t="n"/>
      <c r="AP39" s="1" t="n"/>
      <c r="AQ39" s="1" t="n"/>
      <c r="AR39" s="1" t="n"/>
      <c r="AS39" s="1" t="n"/>
      <c r="AT39" s="1" t="n"/>
    </row>
    <row outlineLevel="0" r="40">
      <c r="A40" s="1" t="n"/>
      <c r="B40" s="1" t="n"/>
      <c r="C40" s="1" t="n"/>
      <c r="G40" s="1" t="n"/>
      <c r="H40" s="1" t="n"/>
      <c r="I40" s="1" t="n"/>
      <c r="J40" s="1" t="n"/>
      <c r="K40" s="1" t="n"/>
      <c r="L40" s="1" t="n"/>
      <c r="M40" s="1" t="n"/>
      <c r="N40" s="1" t="n"/>
      <c r="O40" s="1" t="n"/>
      <c r="P40" s="1" t="n"/>
      <c r="Q40" s="1" t="n"/>
      <c r="R40" s="1" t="n"/>
      <c r="S40" s="1" t="n"/>
      <c r="T40" s="1" t="n"/>
      <c r="U40" s="1" t="n"/>
      <c r="V40" s="1" t="n"/>
      <c r="W40" s="1" t="n"/>
      <c r="X40" s="1" t="n"/>
      <c r="Y40" s="1" t="n"/>
      <c r="Z40" s="1" t="n"/>
      <c r="AA40" s="1" t="n"/>
      <c r="AB40" s="1" t="n"/>
      <c r="AC40" s="1" t="n"/>
      <c r="AD40" s="1" t="n"/>
      <c r="AE40" s="1" t="n"/>
      <c r="AF40" s="1" t="n"/>
      <c r="AG40" s="1" t="n"/>
      <c r="AH40" s="1" t="n"/>
      <c r="AI40" s="1" t="n"/>
      <c r="AJ40" s="1" t="n"/>
      <c r="AK40" s="1" t="n"/>
      <c r="AL40" s="1" t="n"/>
      <c r="AM40" s="1" t="n"/>
      <c r="AN40" s="1" t="n"/>
      <c r="AO40" s="1" t="n"/>
      <c r="AP40" s="1" t="n"/>
      <c r="AQ40" s="1" t="n"/>
      <c r="AR40" s="1" t="n"/>
      <c r="AS40" s="1" t="n"/>
      <c r="AT40" s="1" t="n"/>
    </row>
    <row outlineLevel="0" r="41">
      <c r="A41" s="1" t="n"/>
      <c r="B41" s="1" t="n"/>
      <c r="C41" s="1" t="n"/>
      <c r="G41" s="1" t="n"/>
      <c r="H41" s="1" t="n"/>
      <c r="I41" s="1" t="n"/>
      <c r="J41" s="1" t="n"/>
      <c r="K41" s="1" t="n"/>
      <c r="L41" s="1" t="n"/>
      <c r="M41" s="1" t="n"/>
      <c r="N41" s="1" t="n"/>
      <c r="O41" s="1" t="n"/>
      <c r="P41" s="1" t="n"/>
      <c r="Q41" s="1" t="n"/>
      <c r="R41" s="1" t="n"/>
      <c r="S41" s="1" t="n"/>
      <c r="T41" s="1" t="n"/>
      <c r="U41" s="1" t="n"/>
      <c r="V41" s="1" t="n"/>
      <c r="W41" s="1" t="n"/>
      <c r="X41" s="1" t="n"/>
      <c r="Y41" s="1" t="n"/>
      <c r="Z41" s="1" t="n"/>
      <c r="AA41" s="1" t="n"/>
      <c r="AB41" s="1" t="n"/>
      <c r="AC41" s="1" t="n"/>
      <c r="AD41" s="1" t="n"/>
      <c r="AE41" s="1" t="n"/>
      <c r="AF41" s="1" t="n"/>
      <c r="AG41" s="1" t="n"/>
      <c r="AH41" s="1" t="n"/>
      <c r="AI41" s="1" t="n"/>
      <c r="AJ41" s="1" t="n"/>
      <c r="AK41" s="1" t="n"/>
      <c r="AL41" s="1" t="n"/>
      <c r="AM41" s="1" t="n"/>
      <c r="AN41" s="1" t="n"/>
      <c r="AO41" s="1" t="n"/>
      <c r="AP41" s="1" t="n"/>
      <c r="AQ41" s="1" t="n"/>
      <c r="AR41" s="1" t="n"/>
      <c r="AS41" s="1" t="n"/>
      <c r="AT41" s="1" t="n"/>
    </row>
    <row outlineLevel="0" r="42">
      <c r="A42" s="1" t="n"/>
      <c r="B42" s="1" t="n"/>
      <c r="C42" s="1" t="n"/>
      <c r="G42" s="1" t="n"/>
      <c r="H42" s="1" t="n"/>
      <c r="I42" s="1" t="n"/>
      <c r="J42" s="1" t="n"/>
      <c r="K42" s="1" t="n"/>
      <c r="L42" s="1" t="n"/>
      <c r="M42" s="1" t="n"/>
      <c r="N42" s="1" t="n"/>
      <c r="O42" s="1" t="n"/>
      <c r="P42" s="1" t="n"/>
      <c r="Q42" s="1" t="n"/>
      <c r="R42" s="1" t="n"/>
      <c r="S42" s="1" t="n"/>
      <c r="T42" s="1" t="n"/>
      <c r="U42" s="1" t="n"/>
      <c r="V42" s="1" t="n"/>
      <c r="W42" s="1" t="n"/>
      <c r="X42" s="1" t="n"/>
      <c r="Y42" s="1" t="n"/>
      <c r="Z42" s="1" t="n"/>
      <c r="AA42" s="1" t="n"/>
      <c r="AB42" s="1" t="n"/>
      <c r="AC42" s="1" t="n"/>
      <c r="AD42" s="1" t="n"/>
      <c r="AE42" s="1" t="n"/>
      <c r="AF42" s="1" t="n"/>
      <c r="AG42" s="1" t="n"/>
      <c r="AH42" s="1" t="n"/>
      <c r="AI42" s="1" t="n"/>
      <c r="AJ42" s="1" t="n"/>
      <c r="AK42" s="1" t="n"/>
      <c r="AL42" s="1" t="n"/>
      <c r="AM42" s="1" t="n"/>
      <c r="AN42" s="1" t="n"/>
      <c r="AO42" s="1" t="n"/>
      <c r="AP42" s="1" t="n"/>
      <c r="AQ42" s="1" t="n"/>
      <c r="AR42" s="1" t="n"/>
      <c r="AS42" s="1" t="n"/>
      <c r="AT42" s="1" t="n"/>
    </row>
    <row outlineLevel="0" r="43">
      <c r="A43" s="1" t="n"/>
      <c r="B43" s="1" t="n"/>
      <c r="C43" s="1" t="n"/>
      <c r="G43" s="1" t="n"/>
      <c r="H43" s="1" t="n"/>
      <c r="I43" s="1" t="n"/>
      <c r="J43" s="1" t="n"/>
      <c r="K43" s="1" t="n"/>
      <c r="L43" s="1" t="n"/>
      <c r="M43" s="1" t="n"/>
      <c r="N43" s="1" t="n"/>
      <c r="O43" s="1" t="n"/>
      <c r="P43" s="1" t="n"/>
      <c r="Q43" s="1" t="n"/>
      <c r="R43" s="1" t="n"/>
      <c r="S43" s="1" t="n"/>
      <c r="T43" s="1" t="n"/>
      <c r="U43" s="1" t="n"/>
      <c r="V43" s="1" t="n"/>
      <c r="W43" s="1" t="n"/>
      <c r="X43" s="1" t="n"/>
      <c r="Y43" s="1" t="n"/>
      <c r="Z43" s="1" t="n"/>
      <c r="AA43" s="1" t="n"/>
      <c r="AB43" s="1" t="n"/>
      <c r="AC43" s="1" t="n"/>
      <c r="AD43" s="1" t="n"/>
      <c r="AE43" s="1" t="n"/>
      <c r="AF43" s="1" t="n"/>
      <c r="AG43" s="1" t="n"/>
      <c r="AH43" s="1" t="n"/>
      <c r="AI43" s="1" t="n"/>
      <c r="AJ43" s="1" t="n"/>
      <c r="AK43" s="1" t="n"/>
      <c r="AL43" s="1" t="n"/>
      <c r="AM43" s="1" t="n"/>
      <c r="AN43" s="1" t="n"/>
      <c r="AO43" s="1" t="n"/>
      <c r="AP43" s="1" t="n"/>
      <c r="AQ43" s="1" t="n"/>
      <c r="AR43" s="1" t="n"/>
      <c r="AS43" s="1" t="n"/>
      <c r="AT43" s="1" t="n"/>
    </row>
    <row outlineLevel="0" r="44">
      <c r="A44" s="1" t="n"/>
      <c r="B44" s="1" t="n"/>
      <c r="C44" s="1" t="n"/>
      <c r="G44" s="1" t="n"/>
      <c r="H44" s="1" t="n"/>
      <c r="I44" s="1" t="n"/>
      <c r="J44" s="1" t="n"/>
      <c r="K44" s="1" t="n"/>
      <c r="L44" s="1" t="n"/>
      <c r="M44" s="1" t="n"/>
      <c r="N44" s="1" t="n"/>
      <c r="O44" s="1" t="n"/>
      <c r="P44" s="1" t="n"/>
      <c r="Q44" s="1" t="n"/>
      <c r="R44" s="1" t="n"/>
      <c r="S44" s="1" t="n"/>
      <c r="T44" s="1" t="n"/>
      <c r="U44" s="1" t="n"/>
      <c r="V44" s="1" t="n"/>
      <c r="W44" s="1" t="n"/>
      <c r="X44" s="1" t="n"/>
      <c r="Y44" s="1" t="n"/>
      <c r="Z44" s="1" t="n"/>
      <c r="AA44" s="1" t="n"/>
      <c r="AB44" s="1" t="n"/>
      <c r="AC44" s="1" t="n"/>
      <c r="AD44" s="1" t="n"/>
      <c r="AE44" s="1" t="n"/>
      <c r="AF44" s="1" t="n"/>
      <c r="AG44" s="1" t="n"/>
      <c r="AH44" s="1" t="n"/>
      <c r="AI44" s="1" t="n"/>
      <c r="AJ44" s="1" t="n"/>
      <c r="AK44" s="1" t="n"/>
      <c r="AL44" s="1" t="n"/>
      <c r="AM44" s="1" t="n"/>
      <c r="AN44" s="1" t="n"/>
      <c r="AO44" s="1" t="n"/>
      <c r="AP44" s="1" t="n"/>
      <c r="AQ44" s="1" t="n"/>
      <c r="AR44" s="1" t="n"/>
      <c r="AS44" s="1" t="n"/>
      <c r="AT44" s="1" t="n"/>
    </row>
    <row outlineLevel="0" r="45">
      <c r="A45" s="1" t="n"/>
      <c r="B45" s="1" t="n"/>
      <c r="C45" s="1" t="n"/>
      <c r="G45" s="1" t="n"/>
      <c r="H45" s="1" t="n"/>
      <c r="I45" s="1" t="n"/>
      <c r="J45" s="1" t="n"/>
      <c r="K45" s="1" t="n"/>
      <c r="L45" s="1" t="n"/>
      <c r="M45" s="1" t="n"/>
      <c r="N45" s="1" t="n"/>
      <c r="O45" s="1" t="n"/>
      <c r="P45" s="1" t="n"/>
      <c r="Q45" s="1" t="n"/>
      <c r="R45" s="1" t="n"/>
      <c r="S45" s="1" t="n"/>
      <c r="T45" s="1" t="n"/>
      <c r="U45" s="1" t="n"/>
      <c r="V45" s="1" t="n"/>
      <c r="W45" s="1" t="n"/>
      <c r="X45" s="1" t="n"/>
      <c r="Y45" s="1" t="n"/>
      <c r="Z45" s="1" t="n"/>
      <c r="AA45" s="1" t="n"/>
      <c r="AB45" s="1" t="n"/>
      <c r="AC45" s="1" t="n"/>
      <c r="AD45" s="1" t="n"/>
      <c r="AE45" s="1" t="n"/>
      <c r="AF45" s="1" t="n"/>
      <c r="AG45" s="1" t="n"/>
      <c r="AH45" s="1" t="n"/>
      <c r="AI45" s="1" t="n"/>
      <c r="AJ45" s="1" t="n"/>
      <c r="AK45" s="1" t="n"/>
      <c r="AL45" s="1" t="n"/>
      <c r="AM45" s="1" t="n"/>
      <c r="AN45" s="1" t="n"/>
      <c r="AO45" s="1" t="n"/>
      <c r="AP45" s="1" t="n"/>
      <c r="AQ45" s="1" t="n"/>
      <c r="AR45" s="1" t="n"/>
      <c r="AS45" s="1" t="n"/>
      <c r="AT45" s="1" t="n"/>
    </row>
    <row outlineLevel="0" r="46">
      <c r="A46" s="1" t="n"/>
      <c r="B46" s="1" t="n"/>
      <c r="C46" s="1" t="n"/>
    </row>
    <row outlineLevel="0" r="47">
      <c r="A47" s="1" t="n"/>
      <c r="B47" s="1" t="n"/>
      <c r="C47" s="1" t="n"/>
    </row>
    <row outlineLevel="0" r="48">
      <c r="A48" s="1" t="n"/>
      <c r="B48" s="1" t="n"/>
      <c r="C48" s="1" t="n"/>
    </row>
    <row outlineLevel="0" r="49">
      <c r="A49" s="1" t="n"/>
      <c r="B49" s="1" t="n"/>
      <c r="C49" s="1" t="n"/>
    </row>
    <row outlineLevel="0" r="50">
      <c r="A50" s="1" t="n"/>
      <c r="B50" s="1" t="n"/>
      <c r="C50" s="1" t="n"/>
    </row>
    <row outlineLevel="0" r="51">
      <c r="A51" s="1" t="n"/>
      <c r="B51" s="1" t="n"/>
      <c r="C51" s="1" t="n"/>
    </row>
    <row outlineLevel="0" r="52">
      <c r="A52" s="1" t="n"/>
      <c r="B52" s="1" t="n"/>
      <c r="C52" s="1" t="n"/>
    </row>
    <row outlineLevel="0" r="53">
      <c r="A53" s="1" t="n"/>
      <c r="B53" s="1" t="n"/>
      <c r="C53" s="1" t="n"/>
    </row>
    <row outlineLevel="0" r="54">
      <c r="A54" s="1" t="n"/>
      <c r="B54" s="1" t="n"/>
      <c r="C54" s="1" t="n"/>
    </row>
    <row outlineLevel="0" r="55">
      <c r="A55" s="1" t="n"/>
      <c r="B55" s="1" t="n"/>
      <c r="C55" s="1" t="n"/>
    </row>
    <row outlineLevel="0" r="56">
      <c r="A56" s="1" t="n"/>
      <c r="B56" s="1" t="n"/>
      <c r="C56" s="1" t="n"/>
    </row>
    <row outlineLevel="0" r="57">
      <c r="A57" s="1" t="n"/>
      <c r="B57" s="1" t="n"/>
      <c r="C57" s="1" t="n"/>
    </row>
    <row outlineLevel="0" r="58">
      <c r="A58" s="1" t="n"/>
      <c r="B58" s="1" t="n"/>
      <c r="C58" s="1" t="n"/>
    </row>
    <row outlineLevel="0" r="59">
      <c r="A59" s="1" t="n"/>
      <c r="B59" s="1" t="n"/>
      <c r="C59" s="1" t="n"/>
    </row>
    <row outlineLevel="0" r="60">
      <c r="A60" s="1" t="n"/>
      <c r="B60" s="1" t="n"/>
      <c r="C60" s="1" t="n"/>
    </row>
    <row outlineLevel="0" r="61">
      <c r="A61" s="1" t="n"/>
      <c r="B61" s="1" t="n"/>
      <c r="C61" s="1" t="n"/>
    </row>
    <row outlineLevel="0" r="62">
      <c r="A62" s="1" t="n"/>
      <c r="B62" s="1" t="n"/>
      <c r="C62" s="1" t="n"/>
    </row>
    <row outlineLevel="0" r="63">
      <c r="A63" s="1" t="n"/>
      <c r="B63" s="1" t="n"/>
      <c r="C63" s="1" t="n"/>
    </row>
    <row outlineLevel="0" r="64">
      <c r="A64" s="1" t="n"/>
      <c r="B64" s="1" t="n"/>
      <c r="C64" s="1" t="n"/>
    </row>
    <row outlineLevel="0" r="65">
      <c r="A65" s="1" t="n"/>
      <c r="B65" s="1" t="n"/>
      <c r="C65" s="1" t="n"/>
    </row>
    <row outlineLevel="0" r="66">
      <c r="A66" s="1" t="n"/>
      <c r="B66" s="1" t="n"/>
      <c r="C66" s="1" t="n"/>
    </row>
    <row outlineLevel="0" r="67">
      <c r="A67" s="1" t="n"/>
      <c r="B67" s="1" t="n"/>
      <c r="C67" s="1" t="n"/>
    </row>
    <row outlineLevel="0" r="68">
      <c r="A68" s="1" t="n"/>
      <c r="B68" s="1" t="n"/>
      <c r="C68" s="1" t="n"/>
    </row>
    <row outlineLevel="0" r="69">
      <c r="A69" s="1" t="n"/>
      <c r="B69" s="1" t="n"/>
      <c r="C69" s="1" t="n"/>
    </row>
    <row outlineLevel="0" r="70">
      <c r="A70" s="1" t="n"/>
      <c r="B70" s="1" t="n"/>
      <c r="C70" s="1" t="n"/>
    </row>
    <row outlineLevel="0" r="71">
      <c r="A71" s="1" t="n"/>
      <c r="B71" s="1" t="n"/>
      <c r="C71" s="1" t="n"/>
    </row>
    <row outlineLevel="0" r="72">
      <c r="A72" s="1" t="n"/>
      <c r="B72" s="1" t="n"/>
      <c r="C72" s="1" t="n"/>
    </row>
    <row outlineLevel="0" r="73">
      <c r="A73" s="1" t="n"/>
      <c r="B73" s="1" t="n"/>
      <c r="C73" s="1" t="n"/>
    </row>
    <row outlineLevel="0" r="74">
      <c r="A74" s="1" t="n"/>
      <c r="B74" s="1" t="n"/>
      <c r="C74" s="1" t="n"/>
    </row>
    <row outlineLevel="0" r="75">
      <c r="A75" s="1" t="n"/>
      <c r="B75" s="1" t="n"/>
      <c r="C75" s="1" t="n"/>
    </row>
    <row outlineLevel="0" r="76">
      <c r="A76" s="1" t="n"/>
      <c r="B76" s="1" t="n"/>
      <c r="C76" s="1" t="n"/>
    </row>
    <row outlineLevel="0" r="77">
      <c r="A77" s="1" t="n"/>
      <c r="B77" s="1" t="n"/>
      <c r="C77" s="1" t="n"/>
    </row>
    <row outlineLevel="0" r="78">
      <c r="A78" s="1" t="n"/>
      <c r="B78" s="1" t="n"/>
      <c r="C78" s="1" t="n"/>
    </row>
    <row outlineLevel="0" r="79">
      <c r="A79" s="1" t="n"/>
      <c r="B79" s="1" t="n"/>
      <c r="C79" s="1" t="n"/>
    </row>
    <row outlineLevel="0" r="80">
      <c r="A80" s="1" t="n"/>
      <c r="B80" s="1" t="n"/>
      <c r="C80" s="1" t="n"/>
    </row>
    <row outlineLevel="0" r="81">
      <c r="A81" s="1" t="n"/>
      <c r="B81" s="1" t="n"/>
      <c r="C81" s="1" t="n"/>
    </row>
    <row outlineLevel="0" r="82">
      <c r="A82" s="1" t="n"/>
      <c r="B82" s="1" t="n"/>
      <c r="C82" s="1" t="n"/>
    </row>
    <row outlineLevel="0" r="83">
      <c r="A83" s="1" t="n"/>
      <c r="B83" s="1" t="n"/>
      <c r="C83" s="1" t="n"/>
    </row>
    <row outlineLevel="0" r="84">
      <c r="A84" s="1" t="n"/>
      <c r="B84" s="1" t="n"/>
      <c r="C84" s="1" t="n"/>
    </row>
    <row outlineLevel="0" r="85">
      <c r="A85" s="1" t="n"/>
      <c r="B85" s="1" t="n"/>
      <c r="C85" s="1" t="n"/>
    </row>
    <row outlineLevel="0" r="86">
      <c r="A86" s="1" t="n"/>
      <c r="B86" s="1" t="n"/>
      <c r="C86" s="1" t="n"/>
    </row>
    <row outlineLevel="0" r="87">
      <c r="A87" s="1" t="n"/>
      <c r="B87" s="1" t="n"/>
      <c r="C87" s="1" t="n"/>
    </row>
    <row outlineLevel="0" r="88">
      <c r="A88" s="1" t="n"/>
      <c r="B88" s="1" t="n"/>
      <c r="C88" s="1" t="n"/>
    </row>
    <row outlineLevel="0" r="89">
      <c r="A89" s="1" t="n"/>
      <c r="B89" s="1" t="n"/>
      <c r="C89" s="1" t="n"/>
    </row>
    <row outlineLevel="0" r="90">
      <c r="A90" s="1" t="n"/>
      <c r="B90" s="1" t="n"/>
      <c r="C90" s="1" t="n"/>
    </row>
    <row outlineLevel="0" r="91">
      <c r="A91" s="1" t="n"/>
      <c r="B91" s="1" t="n"/>
      <c r="C91" s="1" t="n"/>
    </row>
    <row outlineLevel="0" r="92">
      <c r="A92" s="1" t="n"/>
      <c r="B92" s="1" t="n"/>
      <c r="C92" s="1" t="n"/>
    </row>
    <row outlineLevel="0" r="93">
      <c r="A93" s="1" t="n"/>
      <c r="B93" s="1" t="n"/>
      <c r="C93" s="1" t="n"/>
    </row>
    <row outlineLevel="0" r="94">
      <c r="A94" s="1" t="n"/>
      <c r="B94" s="1" t="n"/>
      <c r="C94" s="1" t="n"/>
    </row>
    <row outlineLevel="0" r="95">
      <c r="A95" s="1" t="n"/>
      <c r="B95" s="1" t="n"/>
      <c r="C95" s="1" t="n"/>
    </row>
    <row outlineLevel="0" r="96">
      <c r="A96" s="1" t="n"/>
      <c r="B96" s="1" t="n"/>
      <c r="C96" s="1" t="n"/>
    </row>
    <row outlineLevel="0" r="97">
      <c r="A97" s="1" t="n"/>
      <c r="B97" s="1" t="n"/>
      <c r="C97" s="1" t="n"/>
    </row>
    <row outlineLevel="0" r="98">
      <c r="A98" s="1" t="n"/>
      <c r="B98" s="1" t="n"/>
      <c r="C98" s="1" t="n"/>
    </row>
    <row outlineLevel="0" r="99">
      <c r="A99" s="1" t="n"/>
      <c r="B99" s="1" t="n"/>
      <c r="C99" s="1" t="n"/>
    </row>
    <row outlineLevel="0" r="100">
      <c r="A100" s="1" t="n"/>
      <c r="B100" s="1" t="n"/>
      <c r="C100" s="1" t="n"/>
    </row>
    <row outlineLevel="0" r="101">
      <c r="A101" s="1" t="n"/>
      <c r="B101" s="1" t="n"/>
      <c r="C101" s="1" t="n"/>
    </row>
    <row outlineLevel="0" r="102">
      <c r="A102" s="1" t="n"/>
      <c r="B102" s="1" t="n"/>
      <c r="C102" s="1" t="n"/>
    </row>
    <row outlineLevel="0" r="103">
      <c r="A103" s="1" t="n"/>
      <c r="B103" s="1" t="n"/>
      <c r="C103" s="1" t="n"/>
    </row>
    <row outlineLevel="0" r="104">
      <c r="A104" s="1" t="n"/>
      <c r="B104" s="1" t="n"/>
      <c r="C104" s="1" t="n"/>
    </row>
    <row outlineLevel="0" r="105">
      <c r="A105" s="1" t="n"/>
      <c r="B105" s="1" t="n"/>
      <c r="C105" s="1" t="n"/>
    </row>
    <row outlineLevel="0" r="106">
      <c r="A106" s="1" t="n"/>
      <c r="B106" s="1" t="n"/>
      <c r="C106" s="1" t="n"/>
    </row>
    <row outlineLevel="0" r="107">
      <c r="A107" s="1" t="n"/>
      <c r="B107" s="1" t="n"/>
      <c r="C107" s="1" t="n"/>
    </row>
    <row outlineLevel="0" r="108">
      <c r="A108" s="1" t="n"/>
      <c r="B108" s="1" t="n"/>
      <c r="C108" s="1" t="n"/>
    </row>
    <row outlineLevel="0" r="109">
      <c r="A109" s="1" t="n"/>
      <c r="B109" s="1" t="n"/>
      <c r="C109" s="1" t="n"/>
    </row>
    <row outlineLevel="0" r="110">
      <c r="A110" s="1" t="n"/>
      <c r="B110" s="1" t="n"/>
      <c r="C110" s="1" t="n"/>
    </row>
    <row outlineLevel="0" r="111">
      <c r="A111" s="1" t="n"/>
      <c r="B111" s="1" t="n"/>
      <c r="C111" s="1" t="n"/>
    </row>
    <row outlineLevel="0" r="112">
      <c r="A112" s="1" t="n"/>
      <c r="B112" s="1" t="n"/>
      <c r="C112" s="1" t="n"/>
    </row>
    <row outlineLevel="0" r="113">
      <c r="A113" s="1" t="n"/>
      <c r="B113" s="1" t="n"/>
      <c r="C113" s="1" t="n"/>
    </row>
    <row outlineLevel="0" r="114">
      <c r="A114" s="1" t="n"/>
      <c r="B114" s="1" t="n"/>
      <c r="C114" s="1" t="n"/>
    </row>
    <row outlineLevel="0" r="115">
      <c r="A115" s="1" t="n"/>
      <c r="B115" s="1" t="n"/>
      <c r="C115" s="1" t="n"/>
    </row>
    <row outlineLevel="0" r="116">
      <c r="A116" s="1" t="n"/>
      <c r="B116" s="1" t="n"/>
      <c r="C116" s="1" t="n"/>
    </row>
    <row outlineLevel="0" r="117">
      <c r="A117" s="1" t="n"/>
      <c r="B117" s="1" t="n"/>
      <c r="C117" s="1" t="n"/>
    </row>
    <row outlineLevel="0" r="118">
      <c r="A118" s="1" t="n"/>
      <c r="B118" s="1" t="n"/>
      <c r="C118" s="1" t="n"/>
    </row>
    <row outlineLevel="0" r="119">
      <c r="A119" s="1" t="n"/>
      <c r="B119" s="1" t="n"/>
      <c r="C119" s="1" t="n"/>
    </row>
    <row outlineLevel="0" r="120">
      <c r="A120" s="1" t="n"/>
      <c r="B120" s="1" t="n"/>
      <c r="C120" s="1" t="n"/>
    </row>
    <row outlineLevel="0" r="121">
      <c r="A121" s="1" t="n"/>
      <c r="B121" s="1" t="n"/>
      <c r="C121" s="1" t="n"/>
    </row>
    <row outlineLevel="0" r="122">
      <c r="A122" s="1" t="n"/>
      <c r="B122" s="1" t="n"/>
      <c r="C122" s="1" t="n"/>
    </row>
    <row outlineLevel="0" r="123">
      <c r="A123" s="1" t="n"/>
      <c r="B123" s="1" t="n"/>
      <c r="C123" s="1" t="n"/>
    </row>
    <row outlineLevel="0" r="124">
      <c r="A124" s="1" t="n"/>
      <c r="B124" s="1" t="n"/>
      <c r="C124" s="1" t="n"/>
    </row>
    <row outlineLevel="0" r="125">
      <c r="A125" s="1" t="n"/>
      <c r="B125" s="1" t="n"/>
      <c r="C125" s="1" t="n"/>
    </row>
    <row outlineLevel="0" r="126">
      <c r="A126" s="1" t="n"/>
      <c r="B126" s="1" t="n"/>
      <c r="C126" s="1" t="n"/>
    </row>
    <row outlineLevel="0" r="127">
      <c r="A127" s="1" t="n"/>
      <c r="B127" s="1" t="n"/>
      <c r="C127" s="1" t="n"/>
    </row>
    <row outlineLevel="0" r="128">
      <c r="A128" s="1" t="n"/>
      <c r="B128" s="1" t="n"/>
      <c r="C128" s="1" t="n"/>
    </row>
    <row outlineLevel="0" r="129">
      <c r="A129" s="1" t="n"/>
      <c r="B129" s="1" t="n"/>
      <c r="C129" s="1" t="n"/>
    </row>
    <row outlineLevel="0" r="130">
      <c r="A130" s="1" t="n"/>
      <c r="B130" s="1" t="n"/>
      <c r="C130" s="1" t="n"/>
    </row>
    <row outlineLevel="0" r="131">
      <c r="A131" s="1" t="n"/>
      <c r="B131" s="1" t="n"/>
      <c r="C131" s="1" t="n"/>
    </row>
    <row outlineLevel="0" r="132">
      <c r="A132" s="1" t="n"/>
      <c r="B132" s="1" t="n"/>
      <c r="C132" s="1" t="n"/>
    </row>
    <row outlineLevel="0" r="133">
      <c r="A133" s="1" t="n"/>
      <c r="B133" s="1" t="n"/>
      <c r="C133" s="1" t="n"/>
    </row>
    <row outlineLevel="0" r="134">
      <c r="A134" s="1" t="n"/>
      <c r="B134" s="1" t="n"/>
      <c r="C134" s="1" t="n"/>
    </row>
    <row outlineLevel="0" r="135">
      <c r="A135" s="1" t="n"/>
      <c r="B135" s="1" t="n"/>
      <c r="C135" s="1" t="n"/>
    </row>
    <row outlineLevel="0" r="136">
      <c r="A136" s="1" t="n"/>
      <c r="B136" s="1" t="n"/>
      <c r="C136" s="1" t="n"/>
    </row>
    <row outlineLevel="0" r="137">
      <c r="A137" s="1" t="n"/>
      <c r="B137" s="1" t="n"/>
      <c r="C137" s="1" t="n"/>
    </row>
    <row outlineLevel="0" r="138">
      <c r="A138" s="1" t="n"/>
      <c r="B138" s="1" t="n"/>
      <c r="C138" s="1" t="n"/>
    </row>
    <row outlineLevel="0" r="139">
      <c r="A139" s="1" t="n"/>
      <c r="B139" s="1" t="n"/>
      <c r="C139" s="1" t="n"/>
    </row>
    <row outlineLevel="0" r="140">
      <c r="A140" s="1" t="n"/>
      <c r="B140" s="1" t="n"/>
      <c r="C140" s="1" t="n"/>
    </row>
    <row outlineLevel="0" r="141">
      <c r="A141" s="1" t="n"/>
      <c r="B141" s="1" t="n"/>
      <c r="C141" s="1" t="n"/>
    </row>
    <row outlineLevel="0" r="142">
      <c r="A142" s="1" t="n"/>
      <c r="B142" s="1" t="n"/>
      <c r="C142" s="1" t="n"/>
    </row>
    <row outlineLevel="0" r="143">
      <c r="A143" s="1" t="n"/>
      <c r="B143" s="1" t="n"/>
      <c r="C143" s="1" t="n"/>
    </row>
    <row outlineLevel="0" r="144">
      <c r="A144" s="1" t="n"/>
      <c r="B144" s="1" t="n"/>
      <c r="C144" s="1" t="n"/>
    </row>
    <row outlineLevel="0" r="145">
      <c r="A145" s="1" t="n"/>
      <c r="B145" s="1" t="n"/>
      <c r="C145" s="1" t="n"/>
    </row>
    <row outlineLevel="0" r="146">
      <c r="A146" s="1" t="n"/>
      <c r="B146" s="1" t="n"/>
      <c r="C146" s="1" t="n"/>
    </row>
    <row outlineLevel="0" r="147">
      <c r="A147" s="1" t="n"/>
      <c r="B147" s="1" t="n"/>
      <c r="C147" s="1" t="n"/>
    </row>
    <row outlineLevel="0" r="148">
      <c r="A148" s="1" t="n"/>
      <c r="B148" s="1" t="n"/>
      <c r="C148" s="1" t="n"/>
    </row>
    <row outlineLevel="0" r="149">
      <c r="A149" s="1" t="n"/>
      <c r="B149" s="1" t="n"/>
      <c r="C149" s="1" t="n"/>
    </row>
    <row outlineLevel="0" r="150">
      <c r="A150" s="1" t="n"/>
      <c r="B150" s="1" t="n"/>
      <c r="C150" s="1" t="n"/>
    </row>
    <row outlineLevel="0" r="151">
      <c r="A151" s="1" t="n"/>
      <c r="B151" s="1" t="n"/>
      <c r="C151" s="1" t="n"/>
    </row>
    <row outlineLevel="0" r="152">
      <c r="A152" s="1" t="n"/>
      <c r="B152" s="1" t="n"/>
      <c r="C152" s="1" t="n"/>
    </row>
    <row outlineLevel="0" r="153">
      <c r="A153" s="1" t="n"/>
      <c r="B153" s="1" t="n"/>
      <c r="C153" s="1" t="n"/>
    </row>
    <row outlineLevel="0" r="154">
      <c r="A154" s="1" t="n"/>
      <c r="B154" s="1" t="n"/>
      <c r="C154" s="1" t="n"/>
    </row>
    <row outlineLevel="0" r="155">
      <c r="A155" s="1" t="n"/>
      <c r="B155" s="1" t="n"/>
      <c r="C155" s="1" t="n"/>
    </row>
    <row outlineLevel="0" r="156">
      <c r="A156" s="1" t="n"/>
      <c r="B156" s="1" t="n"/>
      <c r="C156" s="1" t="n"/>
    </row>
    <row outlineLevel="0" r="157">
      <c r="A157" s="1" t="n"/>
      <c r="B157" s="1" t="n"/>
      <c r="C157" s="1" t="n"/>
    </row>
    <row outlineLevel="0" r="158">
      <c r="A158" s="1" t="n"/>
      <c r="B158" s="1" t="n"/>
      <c r="C158" s="1" t="n"/>
    </row>
    <row outlineLevel="0" r="159">
      <c r="A159" s="1" t="n"/>
      <c r="B159" s="1" t="n"/>
      <c r="C159" s="1" t="n"/>
    </row>
    <row outlineLevel="0" r="160">
      <c r="A160" s="1" t="n"/>
      <c r="B160" s="1" t="n"/>
      <c r="C160" s="1" t="n"/>
    </row>
    <row outlineLevel="0" r="161">
      <c r="A161" s="1" t="n"/>
      <c r="B161" s="1" t="n"/>
      <c r="C161" s="1" t="n"/>
    </row>
    <row outlineLevel="0" r="162">
      <c r="A162" s="1" t="n"/>
      <c r="B162" s="1" t="n"/>
      <c r="C162" s="1" t="n"/>
    </row>
    <row outlineLevel="0" r="163">
      <c r="A163" s="1" t="n"/>
      <c r="B163" s="1" t="n"/>
      <c r="C163" s="1" t="n"/>
    </row>
    <row outlineLevel="0" r="164">
      <c r="A164" s="1" t="n"/>
      <c r="B164" s="1" t="n"/>
      <c r="C164" s="1" t="n"/>
    </row>
    <row outlineLevel="0" r="165">
      <c r="A165" s="1" t="n"/>
      <c r="B165" s="1" t="n"/>
      <c r="C165" s="1" t="n"/>
    </row>
    <row outlineLevel="0" r="166">
      <c r="A166" s="1" t="n"/>
      <c r="B166" s="1" t="n"/>
      <c r="C166" s="1" t="n"/>
    </row>
    <row outlineLevel="0" r="167">
      <c r="A167" s="1" t="n"/>
      <c r="B167" s="1" t="n"/>
      <c r="C167" s="1" t="n"/>
    </row>
    <row outlineLevel="0" r="168">
      <c r="A168" s="1" t="n"/>
      <c r="B168" s="1" t="n"/>
      <c r="C168" s="1" t="n"/>
    </row>
    <row outlineLevel="0" r="169">
      <c r="A169" s="1" t="n"/>
      <c r="B169" s="1" t="n"/>
      <c r="C169" s="1" t="n"/>
    </row>
    <row outlineLevel="0" r="170">
      <c r="A170" s="1" t="n"/>
      <c r="B170" s="1" t="n"/>
      <c r="C170" s="1" t="n"/>
    </row>
    <row outlineLevel="0" r="171">
      <c r="A171" s="1" t="n"/>
      <c r="B171" s="1" t="n"/>
      <c r="C171" s="1" t="n"/>
    </row>
    <row outlineLevel="0" r="172">
      <c r="A172" s="1" t="n"/>
      <c r="B172" s="1" t="n"/>
      <c r="C172" s="1" t="n"/>
    </row>
    <row outlineLevel="0" r="173">
      <c r="A173" s="1" t="n"/>
      <c r="B173" s="1" t="n"/>
      <c r="C173" s="1" t="n"/>
    </row>
    <row outlineLevel="0" r="174">
      <c r="A174" s="1" t="n"/>
      <c r="B174" s="1" t="n"/>
      <c r="C174" s="1" t="n"/>
    </row>
    <row outlineLevel="0" r="175">
      <c r="A175" s="1" t="n"/>
      <c r="B175" s="1" t="n"/>
      <c r="C175" s="1" t="n"/>
    </row>
    <row outlineLevel="0" r="176">
      <c r="A176" s="1" t="n"/>
      <c r="B176" s="1" t="n"/>
      <c r="C176" s="1" t="n"/>
    </row>
    <row outlineLevel="0" r="177">
      <c r="A177" s="1" t="n"/>
      <c r="B177" s="1" t="n"/>
      <c r="C177" s="1" t="n"/>
    </row>
    <row outlineLevel="0" r="178">
      <c r="A178" s="1" t="n"/>
      <c r="B178" s="1" t="n"/>
      <c r="C178" s="1" t="n"/>
    </row>
    <row outlineLevel="0" r="179">
      <c r="A179" s="1" t="n"/>
      <c r="B179" s="1" t="n"/>
      <c r="C179" s="1" t="n"/>
    </row>
    <row outlineLevel="0" r="180">
      <c r="A180" s="1" t="n"/>
      <c r="B180" s="1" t="n"/>
      <c r="C180" s="1" t="n"/>
    </row>
    <row outlineLevel="0" r="181">
      <c r="A181" s="1" t="n"/>
      <c r="B181" s="1" t="n"/>
      <c r="C181" s="1" t="n"/>
    </row>
    <row outlineLevel="0" r="182">
      <c r="A182" s="1" t="n"/>
      <c r="B182" s="1" t="n"/>
      <c r="C182" s="1" t="n"/>
    </row>
    <row outlineLevel="0" r="183">
      <c r="A183" s="1" t="n"/>
      <c r="B183" s="1" t="n"/>
      <c r="C183" s="1" t="n"/>
    </row>
  </sheetData>
  <mergeCells count="7">
    <mergeCell ref="A3:F3"/>
    <mergeCell ref="A11:F11"/>
    <mergeCell ref="A5:A6"/>
    <mergeCell ref="B5:B6"/>
    <mergeCell ref="C5:C6"/>
    <mergeCell ref="D5:F5"/>
    <mergeCell ref="A7:F7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1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AU39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6.42578146740498"/>
    <col customWidth="true" hidden="false" max="2" min="2" outlineLevel="0" style="1" width="16.4566999704128"/>
    <col customWidth="true" max="3" min="3" outlineLevel="0" style="1" width="7.85546847444415"/>
    <col customWidth="true" max="12" min="4" outlineLevel="0" style="1" width="7.71093762555303"/>
    <col customWidth="true" hidden="false" max="13" min="13" outlineLevel="0" style="1" width="13.5149650325044"/>
    <col customWidth="true" max="16" min="14" outlineLevel="0" style="1" width="7.71093762555303"/>
    <col customWidth="true" max="17" min="17" outlineLevel="0" style="1" width="10.0000003383324"/>
    <col customWidth="true" max="24" min="18" outlineLevel="0" style="1" width="7.71093762555303"/>
    <col bestFit="true" customWidth="true" max="16384" min="25" outlineLevel="0" style="1" width="8.85546864361033"/>
  </cols>
  <sheetData>
    <row outlineLevel="0" r="1">
      <c r="W1" s="11" t="s">
        <v>169</v>
      </c>
      <c r="X1" s="11" t="s"/>
    </row>
    <row customFormat="true" ht="15.75" outlineLevel="0" r="3" s="1">
      <c r="A3" s="3" t="s">
        <v>170</v>
      </c>
      <c r="B3" s="3" t="s"/>
      <c r="C3" s="3" t="s"/>
      <c r="D3" s="3" t="s"/>
      <c r="E3" s="3" t="s"/>
      <c r="F3" s="3" t="s"/>
      <c r="G3" s="3" t="s"/>
      <c r="H3" s="3" t="s"/>
      <c r="I3" s="3" t="s"/>
      <c r="J3" s="3" t="s"/>
      <c r="K3" s="3" t="s"/>
      <c r="L3" s="3" t="s"/>
      <c r="M3" s="3" t="s"/>
      <c r="N3" s="3" t="s"/>
      <c r="O3" s="3" t="s"/>
      <c r="P3" s="3" t="s"/>
      <c r="Q3" s="3" t="s"/>
      <c r="R3" s="3" t="s"/>
      <c r="S3" s="3" t="s"/>
      <c r="T3" s="3" t="s"/>
      <c r="U3" s="3" t="s"/>
      <c r="V3" s="3" t="s"/>
      <c r="W3" s="3" t="s"/>
      <c r="X3" s="3" t="s"/>
    </row>
    <row customFormat="true" customHeight="true" ht="15.6000003814697" outlineLevel="0" r="4" s="1">
      <c r="A4" s="4" t="n"/>
      <c r="B4" s="4" t="n"/>
      <c r="C4" s="4" t="n"/>
      <c r="D4" s="4" t="n"/>
      <c r="E4" s="4" t="n"/>
      <c r="F4" s="4" t="n"/>
      <c r="G4" s="4" t="n"/>
      <c r="H4" s="4" t="n"/>
      <c r="I4" s="4" t="n"/>
      <c r="J4" s="4" t="n"/>
      <c r="K4" s="4" t="n"/>
      <c r="L4" s="4" t="n"/>
      <c r="M4" s="4" t="n"/>
      <c r="N4" s="4" t="n"/>
      <c r="O4" s="4" t="n"/>
      <c r="P4" s="4" t="n"/>
      <c r="Q4" s="4" t="n"/>
      <c r="R4" s="4" t="n"/>
      <c r="S4" s="4" t="n"/>
      <c r="T4" s="4" t="n"/>
      <c r="U4" s="4" t="n"/>
      <c r="V4" s="4" t="n"/>
      <c r="W4" s="4" t="n"/>
      <c r="X4" s="4" t="n"/>
    </row>
    <row customFormat="true" customHeight="true" ht="15.6000003814697" outlineLevel="0" r="5" s="1">
      <c r="A5" s="6" t="s">
        <v>171</v>
      </c>
      <c r="B5" s="6" t="s">
        <v>59</v>
      </c>
      <c r="C5" s="6" t="s">
        <v>172</v>
      </c>
      <c r="D5" s="51" t="s"/>
      <c r="E5" s="51" t="s"/>
      <c r="F5" s="51" t="s"/>
      <c r="G5" s="51" t="s"/>
      <c r="H5" s="51" t="s"/>
      <c r="I5" s="51" t="s"/>
      <c r="J5" s="51" t="s"/>
      <c r="K5" s="51" t="s"/>
      <c r="L5" s="52" t="s"/>
      <c r="M5" s="6" t="n"/>
      <c r="N5" s="6" t="s">
        <v>172</v>
      </c>
      <c r="O5" s="51" t="s"/>
      <c r="P5" s="51" t="s"/>
      <c r="Q5" s="51" t="s"/>
      <c r="R5" s="51" t="s"/>
      <c r="S5" s="51" t="s"/>
      <c r="T5" s="51" t="s"/>
      <c r="U5" s="51" t="s"/>
      <c r="V5" s="51" t="s"/>
      <c r="W5" s="51" t="s"/>
      <c r="X5" s="52" t="s"/>
    </row>
    <row customFormat="true" customHeight="true" ht="105.75" outlineLevel="0" r="6" s="1">
      <c r="A6" s="53" t="s"/>
      <c r="B6" s="53" t="s"/>
      <c r="C6" s="64" t="s">
        <v>173</v>
      </c>
      <c r="D6" s="64" t="s">
        <v>174</v>
      </c>
      <c r="E6" s="64" t="s">
        <v>175</v>
      </c>
      <c r="F6" s="64" t="s">
        <v>176</v>
      </c>
      <c r="G6" s="64" t="s">
        <v>177</v>
      </c>
      <c r="H6" s="64" t="s">
        <v>178</v>
      </c>
      <c r="I6" s="64" t="s">
        <v>179</v>
      </c>
      <c r="J6" s="64" t="s">
        <v>180</v>
      </c>
      <c r="K6" s="64" t="s">
        <v>181</v>
      </c>
      <c r="L6" s="64" t="s">
        <v>182</v>
      </c>
      <c r="M6" s="64" t="s">
        <v>59</v>
      </c>
      <c r="N6" s="64" t="s">
        <v>183</v>
      </c>
      <c r="O6" s="64" t="n">
        <v>1</v>
      </c>
      <c r="P6" s="64" t="s">
        <v>184</v>
      </c>
      <c r="Q6" s="64" t="s">
        <v>185</v>
      </c>
      <c r="R6" s="64" t="s">
        <v>186</v>
      </c>
      <c r="S6" s="64" t="s">
        <v>187</v>
      </c>
      <c r="T6" s="64" t="s">
        <v>188</v>
      </c>
      <c r="U6" s="64" t="s">
        <v>189</v>
      </c>
      <c r="V6" s="64" t="s">
        <v>190</v>
      </c>
      <c r="W6" s="64" t="s">
        <v>191</v>
      </c>
      <c r="X6" s="64" t="s">
        <v>192</v>
      </c>
    </row>
    <row customHeight="true" hidden="true" ht="15.75" outlineLevel="0" r="7">
      <c r="A7" s="65" t="s">
        <v>193</v>
      </c>
      <c r="B7" s="65" t="n"/>
      <c r="C7" s="65" t="n"/>
      <c r="D7" s="65" t="n"/>
      <c r="E7" s="65" t="n"/>
      <c r="F7" s="65" t="n"/>
      <c r="G7" s="65" t="n"/>
      <c r="H7" s="65" t="n"/>
      <c r="I7" s="65" t="n"/>
      <c r="J7" s="65" t="n"/>
      <c r="K7" s="65" t="n"/>
      <c r="L7" s="65" t="n"/>
      <c r="M7" s="65" t="n"/>
      <c r="N7" s="65" t="n"/>
      <c r="O7" s="65" t="n"/>
      <c r="P7" s="65" t="n"/>
      <c r="Q7" s="65" t="n"/>
      <c r="R7" s="65" t="n"/>
      <c r="S7" s="65" t="n"/>
      <c r="T7" s="65" t="n"/>
      <c r="U7" s="65" t="n"/>
      <c r="V7" s="65" t="n"/>
      <c r="W7" s="65" t="n"/>
      <c r="X7" s="65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</row>
    <row customHeight="true" hidden="true" ht="15.6000003814697" outlineLevel="0" r="8">
      <c r="A8" s="57" t="s">
        <v>5</v>
      </c>
      <c r="B8" s="57" t="s">
        <v>146</v>
      </c>
      <c r="C8" s="60" t="n">
        <v>1</v>
      </c>
      <c r="D8" s="60" t="n">
        <v>0.01</v>
      </c>
      <c r="E8" s="60" t="n">
        <v>0.04</v>
      </c>
      <c r="F8" s="60" t="n">
        <v>0.01</v>
      </c>
      <c r="G8" s="60" t="n">
        <v>0</v>
      </c>
      <c r="H8" s="60" t="n">
        <v>0.09</v>
      </c>
      <c r="I8" s="60" t="n">
        <v>0.02</v>
      </c>
      <c r="J8" s="60" t="n">
        <v>0.01</v>
      </c>
      <c r="K8" s="60" t="n">
        <v>0.02</v>
      </c>
      <c r="L8" s="60" t="n">
        <v>0.02</v>
      </c>
      <c r="M8" s="60" t="n"/>
      <c r="N8" s="60" t="n">
        <v>0.02</v>
      </c>
      <c r="O8" s="60" t="n">
        <v>0.61</v>
      </c>
      <c r="P8" s="60" t="n">
        <v>0.02</v>
      </c>
      <c r="Q8" s="60" t="n">
        <v>0.02</v>
      </c>
      <c r="R8" s="60" t="n">
        <v>0.01</v>
      </c>
      <c r="S8" s="60" t="n">
        <v>0.04</v>
      </c>
      <c r="T8" s="60" t="n">
        <v>0.01</v>
      </c>
      <c r="U8" s="60" t="n">
        <v>0</v>
      </c>
      <c r="V8" s="60" t="n">
        <v>0.02</v>
      </c>
      <c r="W8" s="60" t="n">
        <v>0.02</v>
      </c>
      <c r="X8" s="60" t="n">
        <v>0.01</v>
      </c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</row>
    <row customHeight="true" hidden="true" ht="93.5999984741211" outlineLevel="0" r="9">
      <c r="A9" s="57" t="s">
        <v>8</v>
      </c>
      <c r="B9" s="57" t="s">
        <v>147</v>
      </c>
      <c r="C9" s="60" t="n">
        <v>1</v>
      </c>
      <c r="D9" s="60" t="n">
        <v>0.01</v>
      </c>
      <c r="E9" s="60" t="n">
        <v>0.03</v>
      </c>
      <c r="F9" s="60" t="n">
        <v>0.01</v>
      </c>
      <c r="G9" s="60" t="n">
        <v>0.01</v>
      </c>
      <c r="H9" s="60" t="n">
        <v>0.02</v>
      </c>
      <c r="I9" s="60" t="n">
        <v>0.01</v>
      </c>
      <c r="J9" s="60" t="n">
        <v>0.01</v>
      </c>
      <c r="K9" s="60" t="n">
        <v>0</v>
      </c>
      <c r="L9" s="60" t="n">
        <v>0.01</v>
      </c>
      <c r="M9" s="60" t="n"/>
      <c r="N9" s="60" t="n">
        <v>0.01</v>
      </c>
      <c r="O9" s="60" t="n">
        <v>0.7</v>
      </c>
      <c r="P9" s="60" t="n">
        <v>0.03</v>
      </c>
      <c r="Q9" s="60" t="n">
        <v>0.03</v>
      </c>
      <c r="R9" s="60" t="n">
        <v>0.01</v>
      </c>
      <c r="S9" s="60" t="n">
        <v>0.04</v>
      </c>
      <c r="T9" s="60" t="n">
        <v>0.02</v>
      </c>
      <c r="U9" s="60" t="n">
        <v>0.01</v>
      </c>
      <c r="V9" s="60" t="n">
        <v>0.01</v>
      </c>
      <c r="W9" s="60" t="n">
        <v>0.01</v>
      </c>
      <c r="X9" s="60" t="n">
        <v>0.02</v>
      </c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</row>
    <row customHeight="true" hidden="true" ht="93.5999984741211" outlineLevel="0" r="10">
      <c r="A10" s="57" t="s">
        <v>11</v>
      </c>
      <c r="B10" s="57" t="s">
        <v>148</v>
      </c>
      <c r="C10" s="60" t="n">
        <v>1</v>
      </c>
      <c r="D10" s="60" t="n">
        <v>0.01</v>
      </c>
      <c r="E10" s="60" t="n">
        <v>0.01</v>
      </c>
      <c r="F10" s="60" t="n">
        <v>0.01</v>
      </c>
      <c r="G10" s="60" t="n">
        <v>0</v>
      </c>
      <c r="H10" s="60" t="n">
        <v>0.08</v>
      </c>
      <c r="I10" s="60" t="n">
        <v>0.02</v>
      </c>
      <c r="J10" s="60" t="n">
        <v>0.01</v>
      </c>
      <c r="K10" s="60" t="n">
        <v>0</v>
      </c>
      <c r="L10" s="60" t="n">
        <v>0.01</v>
      </c>
      <c r="M10" s="60" t="n"/>
      <c r="N10" s="60" t="n">
        <v>0.02</v>
      </c>
      <c r="O10" s="60" t="n">
        <v>0.66</v>
      </c>
      <c r="P10" s="60" t="n">
        <v>0.07</v>
      </c>
      <c r="Q10" s="60" t="n">
        <v>0.02</v>
      </c>
      <c r="R10" s="60" t="n">
        <v>0.02</v>
      </c>
      <c r="S10" s="60" t="n">
        <v>0</v>
      </c>
      <c r="T10" s="60" t="n">
        <v>0.06</v>
      </c>
      <c r="U10" s="60" t="n">
        <v>0</v>
      </c>
      <c r="V10" s="60" t="n">
        <v>0</v>
      </c>
      <c r="W10" s="60" t="n">
        <v>0</v>
      </c>
      <c r="X10" s="60" t="n">
        <v>0</v>
      </c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</row>
    <row customHeight="true" hidden="true" ht="15.75" outlineLevel="0" r="11">
      <c r="A11" s="65" t="s">
        <v>194</v>
      </c>
      <c r="B11" s="65" t="n"/>
      <c r="C11" s="65" t="n"/>
      <c r="D11" s="65" t="n"/>
      <c r="E11" s="65" t="n"/>
      <c r="F11" s="65" t="n"/>
      <c r="G11" s="65" t="n"/>
      <c r="H11" s="65" t="n"/>
      <c r="I11" s="65" t="n"/>
      <c r="J11" s="65" t="n"/>
      <c r="K11" s="65" t="n"/>
      <c r="L11" s="65" t="n"/>
      <c r="M11" s="65" t="n"/>
      <c r="N11" s="65" t="n"/>
      <c r="O11" s="65" t="n"/>
      <c r="P11" s="65" t="n"/>
      <c r="Q11" s="65" t="n"/>
      <c r="R11" s="65" t="n"/>
      <c r="S11" s="65" t="n"/>
      <c r="T11" s="65" t="n"/>
      <c r="U11" s="65" t="n"/>
      <c r="V11" s="65" t="n"/>
      <c r="W11" s="65" t="n"/>
      <c r="X11" s="65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</row>
    <row outlineLevel="0" r="12">
      <c r="A12" s="57" t="s">
        <v>5</v>
      </c>
      <c r="B12" s="57" t="s">
        <v>146</v>
      </c>
      <c r="C12" s="60" t="n">
        <v>1</v>
      </c>
      <c r="D12" s="60" t="n">
        <v>0.01</v>
      </c>
      <c r="E12" s="60" t="n">
        <v>0.03</v>
      </c>
      <c r="F12" s="60" t="n">
        <v>0.01</v>
      </c>
      <c r="G12" s="60" t="n">
        <v>0</v>
      </c>
      <c r="H12" s="60" t="n">
        <v>0.07</v>
      </c>
      <c r="I12" s="60" t="n">
        <v>0.02</v>
      </c>
      <c r="J12" s="60" t="n">
        <v>0.01</v>
      </c>
      <c r="K12" s="60" t="n">
        <v>0.03</v>
      </c>
      <c r="L12" s="60" t="n">
        <v>0.01</v>
      </c>
      <c r="M12" s="57" t="s">
        <v>146</v>
      </c>
      <c r="N12" s="60" t="n">
        <v>0.01</v>
      </c>
      <c r="O12" s="60" t="n">
        <v>0.72</v>
      </c>
      <c r="P12" s="60" t="n">
        <v>0.02</v>
      </c>
      <c r="Q12" s="60" t="n">
        <v>0.02</v>
      </c>
      <c r="R12" s="60" t="n">
        <v>0.01</v>
      </c>
      <c r="S12" s="60" t="n">
        <v>0</v>
      </c>
      <c r="T12" s="60" t="n">
        <v>0</v>
      </c>
      <c r="U12" s="60" t="n">
        <v>0</v>
      </c>
      <c r="V12" s="60" t="n">
        <v>0.01</v>
      </c>
      <c r="W12" s="60" t="n">
        <v>0.01</v>
      </c>
      <c r="X12" s="60" t="n">
        <v>0.01</v>
      </c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</row>
    <row outlineLevel="0" r="13">
      <c r="A13" s="57" t="s">
        <v>8</v>
      </c>
      <c r="B13" s="57" t="s">
        <v>147</v>
      </c>
      <c r="C13" s="60" t="n">
        <v>1</v>
      </c>
      <c r="D13" s="60" t="n">
        <v>0.01</v>
      </c>
      <c r="E13" s="60" t="n">
        <v>0.02</v>
      </c>
      <c r="F13" s="60" t="n">
        <v>0.01</v>
      </c>
      <c r="G13" s="60" t="n">
        <v>0.01</v>
      </c>
      <c r="H13" s="60" t="n">
        <v>0.02</v>
      </c>
      <c r="I13" s="60" t="n">
        <v>0.01</v>
      </c>
      <c r="J13" s="60" t="n">
        <v>0.01</v>
      </c>
      <c r="K13" s="60" t="n">
        <v>0</v>
      </c>
      <c r="L13" s="60" t="n">
        <v>0.01</v>
      </c>
      <c r="M13" s="57" t="s">
        <v>147</v>
      </c>
      <c r="N13" s="60" t="n">
        <v>0.01</v>
      </c>
      <c r="O13" s="60" t="n">
        <v>0.75</v>
      </c>
      <c r="P13" s="60" t="n">
        <v>0.03</v>
      </c>
      <c r="Q13" s="60" t="n">
        <v>0.03</v>
      </c>
      <c r="R13" s="60" t="n">
        <v>0.01</v>
      </c>
      <c r="S13" s="60" t="n">
        <v>0.02</v>
      </c>
      <c r="T13" s="60" t="n">
        <v>0</v>
      </c>
      <c r="U13" s="60" t="n">
        <v>0.01</v>
      </c>
      <c r="V13" s="60" t="n">
        <v>0.01</v>
      </c>
      <c r="W13" s="60" t="n">
        <v>0.01</v>
      </c>
      <c r="X13" s="60" t="n">
        <v>0.02</v>
      </c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</row>
    <row outlineLevel="0" r="14">
      <c r="A14" s="57" t="s">
        <v>11</v>
      </c>
      <c r="B14" s="57" t="s">
        <v>148</v>
      </c>
      <c r="C14" s="60" t="n">
        <v>1</v>
      </c>
      <c r="D14" s="60" t="n">
        <v>0.01</v>
      </c>
      <c r="E14" s="60" t="n">
        <v>0.01</v>
      </c>
      <c r="F14" s="60" t="n">
        <v>0.01</v>
      </c>
      <c r="G14" s="60" t="n">
        <v>0</v>
      </c>
      <c r="H14" s="60" t="n">
        <v>0.05</v>
      </c>
      <c r="I14" s="60" t="n">
        <v>0.02</v>
      </c>
      <c r="J14" s="60" t="n">
        <v>0</v>
      </c>
      <c r="K14" s="60" t="n">
        <v>0</v>
      </c>
      <c r="L14" s="60" t="n">
        <v>0.01</v>
      </c>
      <c r="M14" s="57" t="s">
        <v>148</v>
      </c>
      <c r="N14" s="60" t="n">
        <v>0.02</v>
      </c>
      <c r="O14" s="60" t="n">
        <v>0.7</v>
      </c>
      <c r="P14" s="60" t="n">
        <v>0.07</v>
      </c>
      <c r="Q14" s="60" t="n">
        <v>0.02</v>
      </c>
      <c r="R14" s="60" t="n">
        <v>0.02</v>
      </c>
      <c r="S14" s="60" t="n">
        <v>0</v>
      </c>
      <c r="T14" s="60" t="n">
        <v>0.06</v>
      </c>
      <c r="U14" s="60" t="n">
        <v>0</v>
      </c>
      <c r="V14" s="60" t="n">
        <v>0</v>
      </c>
      <c r="W14" s="60" t="n">
        <v>0</v>
      </c>
      <c r="X14" s="60" t="n">
        <v>0</v>
      </c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</row>
    <row outlineLevel="0" r="15">
      <c r="A15" s="1" t="n"/>
      <c r="B15" s="1" t="n"/>
      <c r="C15" s="1" t="n"/>
      <c r="D15" s="1" t="n"/>
      <c r="E15" s="1" t="n"/>
      <c r="F15" s="1" t="n"/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  <c r="P15" s="1" t="n"/>
      <c r="Q15" s="1" t="n"/>
      <c r="R15" s="1" t="n"/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</row>
    <row customHeight="true" ht="15.75" outlineLevel="0" r="16">
      <c r="A16" s="66" t="s">
        <v>195</v>
      </c>
      <c r="B16" s="66" t="s"/>
      <c r="C16" s="66" t="s"/>
      <c r="D16" s="66" t="s"/>
      <c r="E16" s="66" t="s"/>
      <c r="F16" s="66" t="s"/>
      <c r="G16" s="66" t="s"/>
      <c r="H16" s="66" t="s"/>
      <c r="I16" s="66" t="s"/>
      <c r="J16" s="66" t="s"/>
      <c r="K16" s="66" t="s"/>
      <c r="L16" s="66" t="s"/>
      <c r="M16" s="66" t="s"/>
      <c r="N16" s="66" t="s"/>
      <c r="O16" s="66" t="s"/>
      <c r="P16" s="66" t="s"/>
      <c r="Q16" s="66" t="s"/>
      <c r="R16" s="66" t="s"/>
      <c r="S16" s="66" t="s"/>
      <c r="T16" s="66" t="s"/>
      <c r="U16" s="66" t="s"/>
      <c r="V16" s="66" t="s"/>
      <c r="W16" s="66" t="s"/>
      <c r="X16" s="66" t="s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</row>
    <row customHeight="true" ht="15.75" outlineLevel="0" r="17">
      <c r="A17" s="67" t="s">
        <v>196</v>
      </c>
      <c r="B17" s="67" t="s"/>
      <c r="C17" s="67" t="s"/>
      <c r="D17" s="67" t="s"/>
      <c r="E17" s="67" t="s"/>
      <c r="F17" s="67" t="s"/>
      <c r="G17" s="67" t="s"/>
      <c r="H17" s="67" t="s"/>
      <c r="I17" s="67" t="s"/>
      <c r="J17" s="67" t="s"/>
      <c r="K17" s="67" t="s"/>
      <c r="L17" s="67" t="s"/>
      <c r="M17" s="67" t="s"/>
      <c r="N17" s="67" t="s"/>
      <c r="O17" s="67" t="s"/>
      <c r="P17" s="67" t="s"/>
      <c r="Q17" s="67" t="s"/>
      <c r="R17" s="67" t="s"/>
      <c r="S17" s="67" t="s"/>
      <c r="T17" s="67" t="s"/>
      <c r="U17" s="67" t="s"/>
      <c r="V17" s="67" t="s"/>
      <c r="W17" s="67" t="s"/>
      <c r="X17" s="67" t="s"/>
      <c r="Y17" s="1" t="n"/>
      <c r="Z17" s="1" t="n"/>
      <c r="AA17" s="1" t="n"/>
      <c r="AB17" s="1" t="n"/>
      <c r="AC17" s="1" t="n"/>
      <c r="AD17" s="1" t="n"/>
      <c r="AE17" s="1" t="n"/>
      <c r="AF17" s="1" t="n"/>
      <c r="AG17" s="1" t="n"/>
      <c r="AH17" s="1" t="n"/>
      <c r="AI17" s="1" t="n"/>
      <c r="AJ17" s="1" t="n"/>
      <c r="AK17" s="1" t="n"/>
      <c r="AL17" s="1" t="n"/>
      <c r="AM17" s="1" t="n"/>
      <c r="AN17" s="1" t="n"/>
      <c r="AO17" s="1" t="n"/>
      <c r="AP17" s="1" t="n"/>
      <c r="AQ17" s="1" t="n"/>
      <c r="AR17" s="1" t="n"/>
      <c r="AS17" s="1" t="n"/>
      <c r="AT17" s="1" t="n"/>
      <c r="AU17" s="1" t="n"/>
    </row>
    <row outlineLevel="0" r="18">
      <c r="A18" s="1" t="n"/>
      <c r="B18" s="1" t="n"/>
      <c r="C18" s="1" t="n"/>
      <c r="D18" s="1" t="n"/>
      <c r="E18" s="1" t="n"/>
      <c r="F18" s="1" t="n"/>
      <c r="G18" s="1" t="n"/>
      <c r="H18" s="1" t="n"/>
      <c r="I18" s="1" t="n"/>
      <c r="J18" s="1" t="n"/>
      <c r="K18" s="1" t="n"/>
      <c r="L18" s="1" t="n"/>
      <c r="M18" s="1" t="n"/>
      <c r="N18" s="1" t="n"/>
      <c r="O18" s="1" t="n"/>
      <c r="P18" s="1" t="n"/>
      <c r="Q18" s="1" t="n"/>
      <c r="R18" s="1" t="n"/>
      <c r="S18" s="1" t="n"/>
      <c r="T18" s="1" t="n"/>
      <c r="U18" s="1" t="n"/>
      <c r="V18" s="1" t="n"/>
      <c r="W18" s="1" t="n"/>
      <c r="X18" s="1" t="n"/>
      <c r="Y18" s="1" t="n"/>
      <c r="Z18" s="1" t="n"/>
      <c r="AA18" s="1" t="n"/>
      <c r="AB18" s="1" t="n"/>
      <c r="AC18" s="1" t="n"/>
      <c r="AD18" s="1" t="n"/>
      <c r="AE18" s="1" t="n"/>
      <c r="AF18" s="1" t="n"/>
      <c r="AG18" s="1" t="n"/>
      <c r="AH18" s="1" t="n"/>
      <c r="AI18" s="1" t="n"/>
      <c r="AJ18" s="1" t="n"/>
      <c r="AK18" s="1" t="n"/>
      <c r="AL18" s="1" t="n"/>
      <c r="AM18" s="1" t="n"/>
      <c r="AN18" s="1" t="n"/>
      <c r="AO18" s="1" t="n"/>
      <c r="AP18" s="1" t="n"/>
      <c r="AQ18" s="1" t="n"/>
      <c r="AR18" s="1" t="n"/>
      <c r="AS18" s="1" t="n"/>
      <c r="AT18" s="1" t="n"/>
      <c r="AU18" s="1" t="n"/>
    </row>
    <row outlineLevel="0" r="19">
      <c r="A19" s="1" t="n"/>
      <c r="B19" s="1" t="n"/>
      <c r="C19" s="1" t="n"/>
      <c r="D19" s="1" t="n"/>
      <c r="E19" s="1" t="n"/>
      <c r="F19" s="1" t="n"/>
      <c r="G19" s="1" t="n"/>
      <c r="H19" s="1" t="n"/>
      <c r="I19" s="1" t="n"/>
      <c r="J19" s="1" t="n"/>
      <c r="K19" s="1" t="n"/>
      <c r="L19" s="1" t="n"/>
      <c r="M19" s="1" t="n"/>
      <c r="N19" s="1" t="n"/>
      <c r="O19" s="1" t="n"/>
      <c r="P19" s="1" t="n"/>
      <c r="Q19" s="1" t="n"/>
      <c r="R19" s="1" t="n"/>
      <c r="S19" s="1" t="n"/>
      <c r="T19" s="1" t="n"/>
      <c r="U19" s="1" t="n"/>
      <c r="V19" s="1" t="n"/>
      <c r="W19" s="1" t="n"/>
      <c r="X19" s="1" t="n"/>
      <c r="Y19" s="1" t="n"/>
      <c r="Z19" s="1" t="n"/>
      <c r="AA19" s="1" t="n"/>
      <c r="AB19" s="1" t="n"/>
      <c r="AC19" s="1" t="n"/>
      <c r="AD19" s="1" t="n"/>
      <c r="AE19" s="1" t="n"/>
      <c r="AF19" s="1" t="n"/>
      <c r="AG19" s="1" t="n"/>
      <c r="AH19" s="1" t="n"/>
      <c r="AI19" s="1" t="n"/>
      <c r="AJ19" s="1" t="n"/>
      <c r="AK19" s="1" t="n"/>
      <c r="AL19" s="1" t="n"/>
      <c r="AM19" s="1" t="n"/>
      <c r="AN19" s="1" t="n"/>
      <c r="AO19" s="1" t="n"/>
      <c r="AP19" s="1" t="n"/>
      <c r="AQ19" s="1" t="n"/>
      <c r="AR19" s="1" t="n"/>
      <c r="AS19" s="1" t="n"/>
      <c r="AT19" s="1" t="n"/>
      <c r="AU19" s="1" t="n"/>
    </row>
    <row outlineLevel="0" r="20">
      <c r="A20" s="1" t="n"/>
      <c r="B20" s="1" t="n"/>
      <c r="C20" s="1" t="n"/>
      <c r="D20" s="1" t="n"/>
      <c r="E20" s="1" t="n"/>
      <c r="F20" s="1" t="n"/>
      <c r="G20" s="1" t="n"/>
      <c r="H20" s="1" t="n"/>
      <c r="I20" s="1" t="n"/>
      <c r="J20" s="1" t="n"/>
      <c r="K20" s="1" t="n"/>
      <c r="L20" s="1" t="n"/>
      <c r="M20" s="1" t="n"/>
      <c r="N20" s="1" t="n"/>
      <c r="O20" s="1" t="n"/>
      <c r="P20" s="1" t="n"/>
      <c r="Q20" s="1" t="n"/>
      <c r="R20" s="1" t="n"/>
      <c r="S20" s="1" t="n"/>
      <c r="T20" s="1" t="n"/>
      <c r="U20" s="1" t="n"/>
      <c r="V20" s="1" t="n"/>
      <c r="W20" s="1" t="n"/>
      <c r="X20" s="1" t="n"/>
      <c r="Y20" s="1" t="n"/>
      <c r="Z20" s="1" t="n"/>
      <c r="AA20" s="1" t="n"/>
      <c r="AB20" s="1" t="n"/>
      <c r="AC20" s="1" t="n"/>
      <c r="AD20" s="1" t="n"/>
      <c r="AE20" s="1" t="n"/>
      <c r="AF20" s="1" t="n"/>
      <c r="AG20" s="1" t="n"/>
      <c r="AH20" s="1" t="n"/>
      <c r="AI20" s="1" t="n"/>
      <c r="AJ20" s="1" t="n"/>
      <c r="AK20" s="1" t="n"/>
      <c r="AL20" s="1" t="n"/>
      <c r="AM20" s="1" t="n"/>
      <c r="AN20" s="1" t="n"/>
      <c r="AO20" s="1" t="n"/>
      <c r="AP20" s="1" t="n"/>
      <c r="AQ20" s="1" t="n"/>
      <c r="AR20" s="1" t="n"/>
      <c r="AS20" s="1" t="n"/>
      <c r="AT20" s="1" t="n"/>
      <c r="AU20" s="1" t="n"/>
    </row>
    <row outlineLevel="0" r="21">
      <c r="A21" s="1" t="n"/>
      <c r="B21" s="1" t="n"/>
      <c r="C21" s="1" t="n"/>
      <c r="D21" s="1" t="n"/>
      <c r="E21" s="1" t="n"/>
      <c r="F21" s="1" t="n"/>
      <c r="G21" s="1" t="n"/>
      <c r="H21" s="1" t="n"/>
      <c r="I21" s="1" t="n"/>
      <c r="J21" s="1" t="n"/>
      <c r="K21" s="1" t="n"/>
      <c r="L21" s="1" t="n"/>
      <c r="M21" s="1" t="n"/>
      <c r="N21" s="1" t="n"/>
      <c r="O21" s="1" t="n"/>
      <c r="P21" s="1" t="n"/>
      <c r="Q21" s="1" t="n"/>
      <c r="R21" s="1" t="n"/>
      <c r="S21" s="1" t="n"/>
      <c r="T21" s="1" t="n"/>
      <c r="U21" s="1" t="n"/>
      <c r="V21" s="1" t="n"/>
      <c r="W21" s="1" t="n"/>
      <c r="X21" s="1" t="n"/>
      <c r="Y21" s="1" t="n"/>
      <c r="Z21" s="1" t="n"/>
      <c r="AA21" s="1" t="n"/>
      <c r="AB21" s="1" t="n"/>
      <c r="AC21" s="1" t="n"/>
      <c r="AD21" s="1" t="n"/>
      <c r="AE21" s="1" t="n"/>
      <c r="AF21" s="1" t="n"/>
      <c r="AG21" s="1" t="n"/>
      <c r="AH21" s="1" t="n"/>
      <c r="AI21" s="1" t="n"/>
      <c r="AJ21" s="1" t="n"/>
      <c r="AK21" s="1" t="n"/>
      <c r="AL21" s="1" t="n"/>
      <c r="AM21" s="1" t="n"/>
      <c r="AN21" s="1" t="n"/>
      <c r="AO21" s="1" t="n"/>
      <c r="AP21" s="1" t="n"/>
      <c r="AQ21" s="1" t="n"/>
      <c r="AR21" s="1" t="n"/>
      <c r="AS21" s="1" t="n"/>
      <c r="AT21" s="1" t="n"/>
      <c r="AU21" s="1" t="n"/>
    </row>
    <row outlineLevel="0" r="22">
      <c r="A22" s="1" t="n"/>
      <c r="B22" s="1" t="n"/>
      <c r="C22" s="1" t="n"/>
      <c r="D22" s="1" t="n"/>
      <c r="E22" s="1" t="n"/>
      <c r="F22" s="1" t="n"/>
      <c r="G22" s="1" t="n"/>
      <c r="H22" s="1" t="n"/>
      <c r="I22" s="1" t="n"/>
      <c r="J22" s="1" t="n"/>
      <c r="K22" s="1" t="n"/>
      <c r="L22" s="1" t="n"/>
      <c r="M22" s="1" t="n"/>
      <c r="N22" s="1" t="n"/>
      <c r="O22" s="1" t="n"/>
      <c r="P22" s="1" t="n"/>
      <c r="Q22" s="1" t="n"/>
      <c r="R22" s="1" t="n"/>
      <c r="S22" s="1" t="n"/>
      <c r="T22" s="1" t="n"/>
      <c r="U22" s="1" t="n"/>
      <c r="V22" s="1" t="n"/>
      <c r="W22" s="1" t="n"/>
      <c r="X22" s="1" t="n"/>
      <c r="Y22" s="1" t="n"/>
      <c r="Z22" s="1" t="n"/>
      <c r="AA22" s="1" t="n"/>
      <c r="AB22" s="1" t="n"/>
      <c r="AC22" s="1" t="n"/>
      <c r="AD22" s="1" t="n"/>
      <c r="AE22" s="1" t="n"/>
      <c r="AF22" s="1" t="n"/>
      <c r="AG22" s="1" t="n"/>
      <c r="AH22" s="1" t="n"/>
      <c r="AI22" s="1" t="n"/>
      <c r="AJ22" s="1" t="n"/>
      <c r="AK22" s="1" t="n"/>
      <c r="AL22" s="1" t="n"/>
      <c r="AM22" s="1" t="n"/>
      <c r="AN22" s="1" t="n"/>
      <c r="AO22" s="1" t="n"/>
      <c r="AP22" s="1" t="n"/>
      <c r="AQ22" s="1" t="n"/>
      <c r="AR22" s="1" t="n"/>
      <c r="AS22" s="1" t="n"/>
      <c r="AT22" s="1" t="n"/>
      <c r="AU22" s="1" t="n"/>
    </row>
    <row outlineLevel="0" r="23">
      <c r="A23" s="1" t="n"/>
      <c r="B23" s="1" t="n"/>
      <c r="C23" s="1" t="n"/>
      <c r="D23" s="1" t="n"/>
      <c r="E23" s="1" t="n"/>
      <c r="F23" s="1" t="n"/>
      <c r="G23" s="1" t="n"/>
      <c r="H23" s="1" t="n"/>
      <c r="I23" s="1" t="n"/>
      <c r="J23" s="1" t="n"/>
      <c r="K23" s="1" t="n"/>
      <c r="L23" s="1" t="n"/>
      <c r="M23" s="1" t="n"/>
      <c r="N23" s="1" t="n"/>
      <c r="O23" s="1" t="n"/>
      <c r="P23" s="1" t="n"/>
      <c r="Q23" s="1" t="n"/>
      <c r="R23" s="1" t="n"/>
      <c r="S23" s="1" t="n"/>
      <c r="T23" s="1" t="n"/>
      <c r="U23" s="1" t="n"/>
      <c r="V23" s="1" t="n"/>
      <c r="W23" s="1" t="n"/>
      <c r="X23" s="1" t="n"/>
      <c r="Y23" s="1" t="n"/>
      <c r="Z23" s="1" t="n"/>
      <c r="AA23" s="1" t="n"/>
      <c r="AB23" s="1" t="n"/>
      <c r="AC23" s="1" t="n"/>
      <c r="AD23" s="1" t="n"/>
      <c r="AE23" s="1" t="n"/>
      <c r="AF23" s="1" t="n"/>
      <c r="AG23" s="1" t="n"/>
      <c r="AH23" s="1" t="n"/>
      <c r="AI23" s="1" t="n"/>
      <c r="AJ23" s="1" t="n"/>
      <c r="AK23" s="1" t="n"/>
      <c r="AL23" s="1" t="n"/>
      <c r="AM23" s="1" t="n"/>
      <c r="AN23" s="1" t="n"/>
      <c r="AO23" s="1" t="n"/>
      <c r="AP23" s="1" t="n"/>
      <c r="AQ23" s="1" t="n"/>
      <c r="AR23" s="1" t="n"/>
      <c r="AS23" s="1" t="n"/>
      <c r="AT23" s="1" t="n"/>
      <c r="AU23" s="1" t="n"/>
    </row>
    <row outlineLevel="0" r="24">
      <c r="A24" s="1" t="n"/>
      <c r="B24" s="1" t="n"/>
      <c r="C24" s="1" t="n"/>
      <c r="D24" s="1" t="n"/>
      <c r="E24" s="1" t="n"/>
      <c r="F24" s="1" t="n"/>
      <c r="G24" s="1" t="n"/>
      <c r="H24" s="1" t="n"/>
      <c r="I24" s="1" t="n"/>
      <c r="J24" s="1" t="n"/>
      <c r="K24" s="1" t="n"/>
      <c r="L24" s="1" t="n"/>
      <c r="M24" s="1" t="n"/>
      <c r="N24" s="1" t="n"/>
      <c r="O24" s="1" t="n"/>
      <c r="P24" s="1" t="n"/>
      <c r="Q24" s="1" t="n"/>
      <c r="R24" s="1" t="n"/>
      <c r="S24" s="1" t="n"/>
      <c r="T24" s="1" t="n"/>
      <c r="U24" s="1" t="n"/>
      <c r="V24" s="1" t="n"/>
      <c r="W24" s="1" t="n"/>
      <c r="X24" s="1" t="n"/>
      <c r="Y24" s="1" t="n"/>
      <c r="Z24" s="1" t="n"/>
      <c r="AA24" s="1" t="n"/>
      <c r="AB24" s="1" t="n"/>
      <c r="AC24" s="1" t="n"/>
      <c r="AD24" s="1" t="n"/>
      <c r="AE24" s="1" t="n"/>
      <c r="AF24" s="1" t="n"/>
      <c r="AG24" s="1" t="n"/>
      <c r="AH24" s="1" t="n"/>
      <c r="AI24" s="1" t="n"/>
      <c r="AJ24" s="1" t="n"/>
      <c r="AK24" s="1" t="n"/>
      <c r="AL24" s="1" t="n"/>
      <c r="AM24" s="1" t="n"/>
      <c r="AN24" s="1" t="n"/>
      <c r="AO24" s="1" t="n"/>
      <c r="AP24" s="1" t="n"/>
      <c r="AQ24" s="1" t="n"/>
      <c r="AR24" s="1" t="n"/>
      <c r="AS24" s="1" t="n"/>
      <c r="AT24" s="1" t="n"/>
      <c r="AU24" s="1" t="n"/>
    </row>
    <row outlineLevel="0" r="25">
      <c r="A25" s="1" t="n"/>
      <c r="B25" s="1" t="n"/>
      <c r="C25" s="1" t="n"/>
      <c r="D25" s="1" t="n"/>
      <c r="E25" s="1" t="n"/>
      <c r="F25" s="1" t="n"/>
      <c r="G25" s="1" t="n"/>
      <c r="H25" s="1" t="n"/>
      <c r="I25" s="1" t="n"/>
      <c r="J25" s="1" t="n"/>
      <c r="K25" s="1" t="n"/>
      <c r="L25" s="1" t="n"/>
      <c r="M25" s="1" t="n"/>
      <c r="N25" s="1" t="n"/>
      <c r="O25" s="1" t="n"/>
      <c r="P25" s="1" t="n"/>
      <c r="Q25" s="1" t="n"/>
      <c r="R25" s="1" t="n"/>
      <c r="S25" s="1" t="n"/>
      <c r="T25" s="1" t="n"/>
      <c r="U25" s="1" t="n"/>
      <c r="V25" s="1" t="n"/>
      <c r="W25" s="1" t="n"/>
      <c r="X25" s="1" t="n"/>
      <c r="Y25" s="1" t="n"/>
      <c r="Z25" s="1" t="n"/>
      <c r="AA25" s="1" t="n"/>
      <c r="AB25" s="1" t="n"/>
      <c r="AC25" s="1" t="n"/>
      <c r="AD25" s="1" t="n"/>
      <c r="AE25" s="1" t="n"/>
      <c r="AF25" s="1" t="n"/>
      <c r="AG25" s="1" t="n"/>
      <c r="AH25" s="1" t="n"/>
      <c r="AI25" s="1" t="n"/>
      <c r="AJ25" s="1" t="n"/>
      <c r="AK25" s="1" t="n"/>
      <c r="AL25" s="1" t="n"/>
      <c r="AM25" s="1" t="n"/>
      <c r="AN25" s="1" t="n"/>
      <c r="AO25" s="1" t="n"/>
      <c r="AP25" s="1" t="n"/>
      <c r="AQ25" s="1" t="n"/>
      <c r="AR25" s="1" t="n"/>
      <c r="AS25" s="1" t="n"/>
      <c r="AT25" s="1" t="n"/>
      <c r="AU25" s="1" t="n"/>
    </row>
    <row outlineLevel="0" r="26">
      <c r="A26" s="1" t="n"/>
      <c r="B26" s="1" t="n"/>
      <c r="C26" s="1" t="n"/>
      <c r="D26" s="1" t="n"/>
      <c r="E26" s="1" t="n"/>
      <c r="F26" s="1" t="n"/>
      <c r="G26" s="1" t="n"/>
      <c r="H26" s="1" t="n"/>
      <c r="I26" s="1" t="n"/>
      <c r="J26" s="1" t="n"/>
      <c r="K26" s="1" t="n"/>
      <c r="L26" s="1" t="n"/>
      <c r="M26" s="1" t="n"/>
      <c r="N26" s="1" t="n"/>
      <c r="O26" s="1" t="n"/>
      <c r="P26" s="1" t="n"/>
      <c r="Q26" s="1" t="n"/>
      <c r="R26" s="1" t="n"/>
      <c r="S26" s="1" t="n"/>
      <c r="T26" s="1" t="n"/>
      <c r="U26" s="1" t="n"/>
      <c r="V26" s="1" t="n"/>
      <c r="W26" s="1" t="n"/>
      <c r="X26" s="1" t="n"/>
      <c r="Y26" s="1" t="n"/>
      <c r="Z26" s="1" t="n"/>
      <c r="AA26" s="1" t="n"/>
      <c r="AB26" s="1" t="n"/>
      <c r="AC26" s="1" t="n"/>
      <c r="AD26" s="1" t="n"/>
      <c r="AE26" s="1" t="n"/>
      <c r="AF26" s="1" t="n"/>
      <c r="AG26" s="1" t="n"/>
      <c r="AH26" s="1" t="n"/>
      <c r="AI26" s="1" t="n"/>
      <c r="AJ26" s="1" t="n"/>
      <c r="AK26" s="1" t="n"/>
      <c r="AL26" s="1" t="n"/>
      <c r="AM26" s="1" t="n"/>
      <c r="AN26" s="1" t="n"/>
      <c r="AO26" s="1" t="n"/>
      <c r="AP26" s="1" t="n"/>
      <c r="AQ26" s="1" t="n"/>
      <c r="AR26" s="1" t="n"/>
      <c r="AS26" s="1" t="n"/>
      <c r="AT26" s="1" t="n"/>
      <c r="AU26" s="1" t="n"/>
    </row>
    <row outlineLevel="0" r="27">
      <c r="A27" s="1" t="n"/>
      <c r="B27" s="1" t="n"/>
      <c r="C27" s="1" t="n"/>
      <c r="D27" s="1" t="n"/>
      <c r="E27" s="1" t="n"/>
      <c r="F27" s="1" t="n"/>
      <c r="G27" s="1" t="n"/>
      <c r="H27" s="1" t="n"/>
      <c r="I27" s="1" t="n"/>
      <c r="J27" s="1" t="n"/>
      <c r="K27" s="1" t="n"/>
      <c r="L27" s="1" t="n"/>
      <c r="M27" s="1" t="n"/>
      <c r="N27" s="1" t="n"/>
      <c r="O27" s="1" t="n"/>
      <c r="P27" s="1" t="n"/>
      <c r="Q27" s="1" t="n"/>
      <c r="R27" s="1" t="n"/>
      <c r="S27" s="1" t="n"/>
      <c r="T27" s="1" t="n"/>
      <c r="U27" s="1" t="n"/>
      <c r="V27" s="1" t="n"/>
      <c r="W27" s="1" t="n"/>
      <c r="X27" s="1" t="n"/>
      <c r="Y27" s="1" t="n"/>
      <c r="Z27" s="1" t="n"/>
      <c r="AA27" s="1" t="n"/>
      <c r="AB27" s="1" t="n"/>
      <c r="AC27" s="1" t="n"/>
      <c r="AD27" s="1" t="n"/>
      <c r="AE27" s="1" t="n"/>
      <c r="AF27" s="1" t="n"/>
      <c r="AG27" s="1" t="n"/>
      <c r="AH27" s="1" t="n"/>
      <c r="AI27" s="1" t="n"/>
      <c r="AJ27" s="1" t="n"/>
      <c r="AK27" s="1" t="n"/>
      <c r="AL27" s="1" t="n"/>
      <c r="AM27" s="1" t="n"/>
      <c r="AN27" s="1" t="n"/>
      <c r="AO27" s="1" t="n"/>
      <c r="AP27" s="1" t="n"/>
      <c r="AQ27" s="1" t="n"/>
      <c r="AR27" s="1" t="n"/>
      <c r="AS27" s="1" t="n"/>
      <c r="AT27" s="1" t="n"/>
      <c r="AU27" s="1" t="n"/>
    </row>
    <row outlineLevel="0" r="28">
      <c r="A28" s="1" t="n"/>
      <c r="B28" s="1" t="n"/>
      <c r="C28" s="1" t="n"/>
      <c r="D28" s="1" t="n"/>
      <c r="E28" s="1" t="n"/>
      <c r="F28" s="1" t="n"/>
      <c r="G28" s="1" t="n"/>
      <c r="H28" s="1" t="n"/>
      <c r="I28" s="1" t="n"/>
      <c r="J28" s="1" t="n"/>
      <c r="K28" s="1" t="n"/>
      <c r="L28" s="1" t="n"/>
      <c r="M28" s="1" t="n"/>
      <c r="N28" s="1" t="n"/>
      <c r="O28" s="1" t="n"/>
      <c r="P28" s="1" t="n"/>
      <c r="Q28" s="1" t="n"/>
      <c r="R28" s="1" t="n"/>
      <c r="S28" s="1" t="n"/>
      <c r="T28" s="1" t="n"/>
      <c r="U28" s="1" t="n"/>
      <c r="V28" s="1" t="n"/>
      <c r="W28" s="1" t="n"/>
      <c r="X28" s="1" t="n"/>
      <c r="Y28" s="1" t="n"/>
      <c r="Z28" s="1" t="n"/>
      <c r="AA28" s="1" t="n"/>
      <c r="AB28" s="1" t="n"/>
      <c r="AC28" s="1" t="n"/>
      <c r="AD28" s="1" t="n"/>
      <c r="AE28" s="1" t="n"/>
      <c r="AF28" s="1" t="n"/>
      <c r="AG28" s="1" t="n"/>
      <c r="AH28" s="1" t="n"/>
      <c r="AI28" s="1" t="n"/>
      <c r="AJ28" s="1" t="n"/>
      <c r="AK28" s="1" t="n"/>
      <c r="AL28" s="1" t="n"/>
      <c r="AM28" s="1" t="n"/>
      <c r="AN28" s="1" t="n"/>
      <c r="AO28" s="1" t="n"/>
      <c r="AP28" s="1" t="n"/>
      <c r="AQ28" s="1" t="n"/>
      <c r="AR28" s="1" t="n"/>
      <c r="AS28" s="1" t="n"/>
      <c r="AT28" s="1" t="n"/>
      <c r="AU28" s="1" t="n"/>
    </row>
    <row outlineLevel="0" r="29">
      <c r="A29" s="1" t="n"/>
      <c r="B29" s="1" t="n"/>
      <c r="C29" s="1" t="n"/>
      <c r="D29" s="1" t="n"/>
      <c r="E29" s="1" t="n"/>
      <c r="F29" s="1" t="n"/>
      <c r="G29" s="1" t="n"/>
      <c r="H29" s="1" t="n"/>
      <c r="I29" s="1" t="n"/>
      <c r="J29" s="1" t="n"/>
      <c r="K29" s="1" t="n"/>
      <c r="L29" s="1" t="n"/>
      <c r="M29" s="1" t="n"/>
      <c r="N29" s="1" t="n"/>
      <c r="O29" s="1" t="n"/>
      <c r="P29" s="1" t="n"/>
      <c r="Q29" s="1" t="n"/>
      <c r="R29" s="1" t="n"/>
      <c r="S29" s="1" t="n"/>
      <c r="T29" s="1" t="n"/>
      <c r="U29" s="1" t="n"/>
      <c r="V29" s="1" t="n"/>
      <c r="W29" s="1" t="n"/>
      <c r="X29" s="1" t="n"/>
      <c r="Y29" s="1" t="n"/>
      <c r="Z29" s="1" t="n"/>
      <c r="AA29" s="1" t="n"/>
      <c r="AB29" s="1" t="n"/>
      <c r="AC29" s="1" t="n"/>
      <c r="AD29" s="1" t="n"/>
      <c r="AE29" s="1" t="n"/>
      <c r="AF29" s="1" t="n"/>
      <c r="AG29" s="1" t="n"/>
      <c r="AH29" s="1" t="n"/>
      <c r="AI29" s="1" t="n"/>
      <c r="AJ29" s="1" t="n"/>
      <c r="AK29" s="1" t="n"/>
      <c r="AL29" s="1" t="n"/>
      <c r="AM29" s="1" t="n"/>
      <c r="AN29" s="1" t="n"/>
      <c r="AO29" s="1" t="n"/>
      <c r="AP29" s="1" t="n"/>
      <c r="AQ29" s="1" t="n"/>
      <c r="AR29" s="1" t="n"/>
      <c r="AS29" s="1" t="n"/>
      <c r="AT29" s="1" t="n"/>
      <c r="AU29" s="1" t="n"/>
    </row>
    <row outlineLevel="0" r="30">
      <c r="A30" s="1" t="n"/>
      <c r="B30" s="1" t="n"/>
      <c r="C30" s="1" t="n"/>
      <c r="D30" s="1" t="n"/>
      <c r="E30" s="1" t="n"/>
      <c r="F30" s="1" t="n"/>
      <c r="G30" s="1" t="n"/>
      <c r="H30" s="1" t="n"/>
      <c r="I30" s="1" t="n"/>
      <c r="J30" s="1" t="n"/>
      <c r="K30" s="1" t="n"/>
      <c r="L30" s="1" t="n"/>
      <c r="M30" s="1" t="n"/>
      <c r="N30" s="1" t="n"/>
      <c r="O30" s="1" t="n"/>
      <c r="P30" s="1" t="n"/>
      <c r="Q30" s="1" t="n"/>
      <c r="R30" s="1" t="n"/>
      <c r="S30" s="1" t="n"/>
      <c r="T30" s="1" t="n"/>
      <c r="U30" s="1" t="n"/>
      <c r="V30" s="1" t="n"/>
      <c r="W30" s="1" t="n"/>
      <c r="X30" s="1" t="n"/>
      <c r="Y30" s="1" t="n"/>
      <c r="Z30" s="1" t="n"/>
      <c r="AA30" s="1" t="n"/>
      <c r="AB30" s="1" t="n"/>
      <c r="AC30" s="1" t="n"/>
      <c r="AD30" s="1" t="n"/>
      <c r="AE30" s="1" t="n"/>
      <c r="AF30" s="1" t="n"/>
      <c r="AG30" s="1" t="n"/>
      <c r="AH30" s="1" t="n"/>
      <c r="AI30" s="1" t="n"/>
      <c r="AJ30" s="1" t="n"/>
      <c r="AK30" s="1" t="n"/>
      <c r="AL30" s="1" t="n"/>
      <c r="AM30" s="1" t="n"/>
      <c r="AN30" s="1" t="n"/>
      <c r="AO30" s="1" t="n"/>
      <c r="AP30" s="1" t="n"/>
      <c r="AQ30" s="1" t="n"/>
      <c r="AR30" s="1" t="n"/>
      <c r="AS30" s="1" t="n"/>
      <c r="AT30" s="1" t="n"/>
      <c r="AU30" s="1" t="n"/>
    </row>
    <row outlineLevel="0" r="31">
      <c r="A31" s="1" t="n"/>
      <c r="B31" s="1" t="n"/>
      <c r="C31" s="1" t="n"/>
      <c r="D31" s="1" t="n"/>
      <c r="E31" s="1" t="n"/>
      <c r="F31" s="1" t="n"/>
      <c r="G31" s="1" t="n"/>
      <c r="H31" s="1" t="n"/>
      <c r="I31" s="1" t="n"/>
      <c r="J31" s="1" t="n"/>
      <c r="K31" s="1" t="n"/>
      <c r="L31" s="1" t="n"/>
      <c r="M31" s="1" t="n"/>
      <c r="N31" s="1" t="n"/>
      <c r="O31" s="1" t="n"/>
      <c r="P31" s="1" t="n"/>
      <c r="Q31" s="1" t="n"/>
      <c r="R31" s="1" t="n"/>
      <c r="S31" s="1" t="n"/>
      <c r="T31" s="1" t="n"/>
      <c r="U31" s="1" t="n"/>
      <c r="V31" s="1" t="n"/>
      <c r="W31" s="1" t="n"/>
      <c r="X31" s="1" t="n"/>
      <c r="Y31" s="1" t="n"/>
      <c r="Z31" s="1" t="n"/>
      <c r="AA31" s="1" t="n"/>
      <c r="AB31" s="1" t="n"/>
      <c r="AC31" s="1" t="n"/>
      <c r="AD31" s="1" t="n"/>
      <c r="AE31" s="1" t="n"/>
      <c r="AF31" s="1" t="n"/>
      <c r="AG31" s="1" t="n"/>
      <c r="AH31" s="1" t="n"/>
      <c r="AI31" s="1" t="n"/>
      <c r="AJ31" s="1" t="n"/>
      <c r="AK31" s="1" t="n"/>
      <c r="AL31" s="1" t="n"/>
      <c r="AM31" s="1" t="n"/>
      <c r="AN31" s="1" t="n"/>
      <c r="AO31" s="1" t="n"/>
      <c r="AP31" s="1" t="n"/>
      <c r="AQ31" s="1" t="n"/>
      <c r="AR31" s="1" t="n"/>
      <c r="AS31" s="1" t="n"/>
      <c r="AT31" s="1" t="n"/>
      <c r="AU31" s="1" t="n"/>
    </row>
    <row outlineLevel="0" r="32">
      <c r="A32" s="1" t="n"/>
      <c r="B32" s="1" t="n"/>
      <c r="C32" s="1" t="n"/>
      <c r="D32" s="1" t="n"/>
      <c r="E32" s="1" t="n"/>
      <c r="F32" s="1" t="n"/>
      <c r="G32" s="1" t="n"/>
      <c r="H32" s="1" t="n"/>
      <c r="I32" s="1" t="n"/>
      <c r="J32" s="1" t="n"/>
      <c r="K32" s="1" t="n"/>
      <c r="L32" s="1" t="n"/>
      <c r="M32" s="1" t="n"/>
      <c r="N32" s="1" t="n"/>
      <c r="O32" s="1" t="n"/>
      <c r="P32" s="1" t="n"/>
      <c r="Q32" s="1" t="n"/>
      <c r="R32" s="1" t="n"/>
      <c r="S32" s="1" t="n"/>
      <c r="T32" s="1" t="n"/>
      <c r="U32" s="1" t="n"/>
      <c r="V32" s="1" t="n"/>
      <c r="W32" s="1" t="n"/>
      <c r="X32" s="1" t="n"/>
      <c r="Y32" s="1" t="n"/>
      <c r="Z32" s="1" t="n"/>
      <c r="AA32" s="1" t="n"/>
      <c r="AB32" s="1" t="n"/>
      <c r="AC32" s="1" t="n"/>
      <c r="AD32" s="1" t="n"/>
      <c r="AE32" s="1" t="n"/>
      <c r="AF32" s="1" t="n"/>
      <c r="AG32" s="1" t="n"/>
      <c r="AH32" s="1" t="n"/>
      <c r="AI32" s="1" t="n"/>
      <c r="AJ32" s="1" t="n"/>
      <c r="AK32" s="1" t="n"/>
      <c r="AL32" s="1" t="n"/>
      <c r="AM32" s="1" t="n"/>
      <c r="AN32" s="1" t="n"/>
      <c r="AO32" s="1" t="n"/>
      <c r="AP32" s="1" t="n"/>
      <c r="AQ32" s="1" t="n"/>
      <c r="AR32" s="1" t="n"/>
      <c r="AS32" s="1" t="n"/>
      <c r="AT32" s="1" t="n"/>
      <c r="AU32" s="1" t="n"/>
    </row>
    <row outlineLevel="0" r="33">
      <c r="A33" s="1" t="n"/>
      <c r="B33" s="1" t="n"/>
      <c r="C33" s="1" t="n"/>
      <c r="D33" s="1" t="n"/>
      <c r="E33" s="1" t="n"/>
      <c r="F33" s="1" t="n"/>
      <c r="G33" s="1" t="n"/>
      <c r="H33" s="1" t="n"/>
      <c r="I33" s="1" t="n"/>
      <c r="J33" s="1" t="n"/>
      <c r="K33" s="1" t="n"/>
      <c r="L33" s="1" t="n"/>
      <c r="M33" s="1" t="n"/>
      <c r="N33" s="1" t="n"/>
      <c r="O33" s="1" t="n"/>
      <c r="P33" s="1" t="n"/>
      <c r="Q33" s="1" t="n"/>
      <c r="R33" s="1" t="n"/>
      <c r="S33" s="1" t="n"/>
      <c r="T33" s="1" t="n"/>
      <c r="U33" s="1" t="n"/>
      <c r="V33" s="1" t="n"/>
      <c r="W33" s="1" t="n"/>
      <c r="X33" s="1" t="n"/>
      <c r="Y33" s="1" t="n"/>
      <c r="Z33" s="1" t="n"/>
      <c r="AA33" s="1" t="n"/>
      <c r="AB33" s="1" t="n"/>
      <c r="AC33" s="1" t="n"/>
      <c r="AD33" s="1" t="n"/>
      <c r="AE33" s="1" t="n"/>
      <c r="AF33" s="1" t="n"/>
      <c r="AG33" s="1" t="n"/>
      <c r="AH33" s="1" t="n"/>
      <c r="AI33" s="1" t="n"/>
      <c r="AJ33" s="1" t="n"/>
      <c r="AK33" s="1" t="n"/>
      <c r="AL33" s="1" t="n"/>
      <c r="AM33" s="1" t="n"/>
      <c r="AN33" s="1" t="n"/>
      <c r="AO33" s="1" t="n"/>
      <c r="AP33" s="1" t="n"/>
      <c r="AQ33" s="1" t="n"/>
      <c r="AR33" s="1" t="n"/>
      <c r="AS33" s="1" t="n"/>
      <c r="AT33" s="1" t="n"/>
      <c r="AU33" s="1" t="n"/>
    </row>
    <row outlineLevel="0" r="34">
      <c r="A34" s="1" t="n"/>
      <c r="B34" s="1" t="n"/>
      <c r="C34" s="1" t="n"/>
      <c r="D34" s="1" t="n"/>
      <c r="E34" s="1" t="n"/>
      <c r="F34" s="1" t="n"/>
      <c r="G34" s="1" t="n"/>
      <c r="H34" s="1" t="n"/>
      <c r="I34" s="1" t="n"/>
      <c r="J34" s="1" t="n"/>
      <c r="K34" s="1" t="n"/>
      <c r="L34" s="1" t="n"/>
      <c r="M34" s="1" t="n"/>
      <c r="N34" s="1" t="n"/>
      <c r="O34" s="1" t="n"/>
      <c r="P34" s="1" t="n"/>
      <c r="Q34" s="1" t="n"/>
      <c r="R34" s="1" t="n"/>
      <c r="S34" s="1" t="n"/>
      <c r="T34" s="1" t="n"/>
      <c r="U34" s="1" t="n"/>
      <c r="V34" s="1" t="n"/>
      <c r="W34" s="1" t="n"/>
      <c r="X34" s="1" t="n"/>
      <c r="Y34" s="1" t="n"/>
      <c r="Z34" s="1" t="n"/>
      <c r="AA34" s="1" t="n"/>
      <c r="AB34" s="1" t="n"/>
      <c r="AC34" s="1" t="n"/>
      <c r="AD34" s="1" t="n"/>
      <c r="AE34" s="1" t="n"/>
      <c r="AF34" s="1" t="n"/>
      <c r="AG34" s="1" t="n"/>
      <c r="AH34" s="1" t="n"/>
      <c r="AI34" s="1" t="n"/>
      <c r="AJ34" s="1" t="n"/>
      <c r="AK34" s="1" t="n"/>
      <c r="AL34" s="1" t="n"/>
      <c r="AM34" s="1" t="n"/>
      <c r="AN34" s="1" t="n"/>
      <c r="AO34" s="1" t="n"/>
      <c r="AP34" s="1" t="n"/>
      <c r="AQ34" s="1" t="n"/>
      <c r="AR34" s="1" t="n"/>
      <c r="AS34" s="1" t="n"/>
      <c r="AT34" s="1" t="n"/>
      <c r="AU34" s="1" t="n"/>
    </row>
    <row outlineLevel="0" r="35">
      <c r="A35" s="1" t="n"/>
      <c r="B35" s="1" t="n"/>
      <c r="C35" s="1" t="n"/>
      <c r="D35" s="1" t="n"/>
      <c r="E35" s="1" t="n"/>
      <c r="F35" s="1" t="n"/>
      <c r="G35" s="1" t="n"/>
      <c r="H35" s="1" t="n"/>
      <c r="I35" s="1" t="n"/>
      <c r="J35" s="1" t="n"/>
      <c r="K35" s="1" t="n"/>
      <c r="L35" s="1" t="n"/>
      <c r="M35" s="1" t="n"/>
      <c r="N35" s="1" t="n"/>
      <c r="O35" s="1" t="n"/>
      <c r="P35" s="1" t="n"/>
      <c r="Q35" s="1" t="n"/>
      <c r="R35" s="1" t="n"/>
      <c r="S35" s="1" t="n"/>
      <c r="T35" s="1" t="n"/>
      <c r="U35" s="1" t="n"/>
      <c r="V35" s="1" t="n"/>
      <c r="W35" s="1" t="n"/>
      <c r="X35" s="1" t="n"/>
      <c r="Y35" s="1" t="n"/>
      <c r="Z35" s="1" t="n"/>
      <c r="AA35" s="1" t="n"/>
      <c r="AB35" s="1" t="n"/>
      <c r="AC35" s="1" t="n"/>
      <c r="AD35" s="1" t="n"/>
      <c r="AE35" s="1" t="n"/>
      <c r="AF35" s="1" t="n"/>
      <c r="AG35" s="1" t="n"/>
      <c r="AH35" s="1" t="n"/>
      <c r="AI35" s="1" t="n"/>
      <c r="AJ35" s="1" t="n"/>
      <c r="AK35" s="1" t="n"/>
      <c r="AL35" s="1" t="n"/>
      <c r="AM35" s="1" t="n"/>
      <c r="AN35" s="1" t="n"/>
      <c r="AO35" s="1" t="n"/>
      <c r="AP35" s="1" t="n"/>
      <c r="AQ35" s="1" t="n"/>
      <c r="AR35" s="1" t="n"/>
      <c r="AS35" s="1" t="n"/>
      <c r="AT35" s="1" t="n"/>
      <c r="AU35" s="1" t="n"/>
    </row>
    <row outlineLevel="0" r="36">
      <c r="A36" s="1" t="n"/>
      <c r="B36" s="1" t="n"/>
      <c r="C36" s="1" t="n"/>
      <c r="D36" s="1" t="n"/>
      <c r="E36" s="1" t="n"/>
      <c r="F36" s="1" t="n"/>
      <c r="G36" s="1" t="n"/>
      <c r="H36" s="1" t="n"/>
      <c r="I36" s="1" t="n"/>
      <c r="J36" s="1" t="n"/>
      <c r="K36" s="1" t="n"/>
      <c r="L36" s="1" t="n"/>
      <c r="M36" s="1" t="n"/>
      <c r="N36" s="1" t="n"/>
      <c r="O36" s="1" t="n"/>
      <c r="P36" s="1" t="n"/>
      <c r="Q36" s="1" t="n"/>
      <c r="R36" s="1" t="n"/>
      <c r="S36" s="1" t="n"/>
      <c r="T36" s="1" t="n"/>
      <c r="U36" s="1" t="n"/>
      <c r="V36" s="1" t="n"/>
      <c r="W36" s="1" t="n"/>
      <c r="X36" s="1" t="n"/>
      <c r="Y36" s="1" t="n"/>
      <c r="Z36" s="1" t="n"/>
      <c r="AA36" s="1" t="n"/>
      <c r="AB36" s="1" t="n"/>
      <c r="AC36" s="1" t="n"/>
      <c r="AD36" s="1" t="n"/>
      <c r="AE36" s="1" t="n"/>
      <c r="AF36" s="1" t="n"/>
      <c r="AG36" s="1" t="n"/>
      <c r="AH36" s="1" t="n"/>
      <c r="AI36" s="1" t="n"/>
      <c r="AJ36" s="1" t="n"/>
      <c r="AK36" s="1" t="n"/>
      <c r="AL36" s="1" t="n"/>
      <c r="AM36" s="1" t="n"/>
      <c r="AN36" s="1" t="n"/>
      <c r="AO36" s="1" t="n"/>
      <c r="AP36" s="1" t="n"/>
      <c r="AQ36" s="1" t="n"/>
      <c r="AR36" s="1" t="n"/>
      <c r="AS36" s="1" t="n"/>
      <c r="AT36" s="1" t="n"/>
      <c r="AU36" s="1" t="n"/>
    </row>
    <row outlineLevel="0" r="37">
      <c r="A37" s="1" t="n"/>
      <c r="B37" s="1" t="n"/>
      <c r="C37" s="1" t="n"/>
      <c r="D37" s="1" t="n"/>
      <c r="E37" s="1" t="n"/>
      <c r="F37" s="1" t="n"/>
      <c r="G37" s="1" t="n"/>
      <c r="H37" s="1" t="n"/>
      <c r="I37" s="1" t="n"/>
      <c r="J37" s="1" t="n"/>
      <c r="K37" s="1" t="n"/>
      <c r="L37" s="1" t="n"/>
      <c r="M37" s="1" t="n"/>
      <c r="N37" s="1" t="n"/>
      <c r="O37" s="1" t="n"/>
      <c r="P37" s="1" t="n"/>
      <c r="Q37" s="1" t="n"/>
      <c r="R37" s="1" t="n"/>
      <c r="S37" s="1" t="n"/>
      <c r="T37" s="1" t="n"/>
      <c r="U37" s="1" t="n"/>
      <c r="V37" s="1" t="n"/>
      <c r="W37" s="1" t="n"/>
      <c r="X37" s="1" t="n"/>
      <c r="Y37" s="1" t="n"/>
      <c r="Z37" s="1" t="n"/>
      <c r="AA37" s="1" t="n"/>
      <c r="AB37" s="1" t="n"/>
      <c r="AC37" s="1" t="n"/>
      <c r="AD37" s="1" t="n"/>
      <c r="AE37" s="1" t="n"/>
      <c r="AF37" s="1" t="n"/>
      <c r="AG37" s="1" t="n"/>
      <c r="AH37" s="1" t="n"/>
      <c r="AI37" s="1" t="n"/>
      <c r="AJ37" s="1" t="n"/>
      <c r="AK37" s="1" t="n"/>
      <c r="AL37" s="1" t="n"/>
      <c r="AM37" s="1" t="n"/>
      <c r="AN37" s="1" t="n"/>
      <c r="AO37" s="1" t="n"/>
      <c r="AP37" s="1" t="n"/>
      <c r="AQ37" s="1" t="n"/>
      <c r="AR37" s="1" t="n"/>
      <c r="AS37" s="1" t="n"/>
      <c r="AT37" s="1" t="n"/>
      <c r="AU37" s="1" t="n"/>
    </row>
    <row outlineLevel="0" r="38">
      <c r="A38" s="1" t="n"/>
      <c r="B38" s="1" t="n"/>
      <c r="C38" s="1" t="n"/>
      <c r="Y38" s="1" t="n"/>
      <c r="Z38" s="1" t="n"/>
      <c r="AA38" s="1" t="n"/>
      <c r="AB38" s="1" t="n"/>
      <c r="AC38" s="1" t="n"/>
      <c r="AD38" s="1" t="n"/>
      <c r="AE38" s="1" t="n"/>
      <c r="AF38" s="1" t="n"/>
      <c r="AG38" s="1" t="n"/>
      <c r="AH38" s="1" t="n"/>
      <c r="AI38" s="1" t="n"/>
      <c r="AJ38" s="1" t="n"/>
      <c r="AK38" s="1" t="n"/>
      <c r="AL38" s="1" t="n"/>
      <c r="AM38" s="1" t="n"/>
      <c r="AN38" s="1" t="n"/>
      <c r="AO38" s="1" t="n"/>
      <c r="AP38" s="1" t="n"/>
      <c r="AQ38" s="1" t="n"/>
      <c r="AR38" s="1" t="n"/>
      <c r="AS38" s="1" t="n"/>
      <c r="AT38" s="1" t="n"/>
      <c r="AU38" s="1" t="n"/>
    </row>
    <row outlineLevel="0" r="39">
      <c r="A39" s="1" t="n"/>
      <c r="B39" s="1" t="n"/>
      <c r="C39" s="1" t="n"/>
    </row>
  </sheetData>
  <mergeCells count="8">
    <mergeCell ref="W1:X1"/>
    <mergeCell ref="A3:X3"/>
    <mergeCell ref="A17:X17"/>
    <mergeCell ref="A16:X16"/>
    <mergeCell ref="A5:A6"/>
    <mergeCell ref="B5:B6"/>
    <mergeCell ref="C5:L5"/>
    <mergeCell ref="N5:X5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19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AS50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14062497092456"/>
    <col customWidth="true" max="2" min="2" outlineLevel="0" style="1" width="38.5703116396314"/>
    <col customWidth="true" max="3" min="3" outlineLevel="0" style="1" width="18.2851563273142"/>
    <col bestFit="true" customWidth="true" max="4" min="4" outlineLevel="0" style="1" width="9.85546881277651"/>
    <col bestFit="true" customWidth="true" max="5" min="5" outlineLevel="0" style="1" width="8.85546864361033"/>
    <col customWidth="true" max="6" min="6" outlineLevel="0" style="1" width="10.425781467405"/>
    <col bestFit="true" customWidth="true" max="8" min="7" outlineLevel="0" style="1" width="8.85546864361033"/>
    <col customWidth="true" max="9" min="9" outlineLevel="0" style="1" width="17.1406253092569"/>
    <col bestFit="true" customWidth="true" max="16384" min="10" outlineLevel="0" style="1" width="8.85546864361033"/>
  </cols>
  <sheetData>
    <row outlineLevel="0" r="1">
      <c r="I1" s="11" t="s">
        <v>197</v>
      </c>
    </row>
    <row customFormat="true" customHeight="true" ht="35.25" outlineLevel="0" r="3" s="1">
      <c r="A3" s="29" t="s">
        <v>198</v>
      </c>
      <c r="B3" s="29" t="s"/>
      <c r="C3" s="29" t="s"/>
      <c r="D3" s="29" t="s"/>
      <c r="E3" s="29" t="s"/>
      <c r="F3" s="29" t="s"/>
      <c r="G3" s="29" t="s"/>
      <c r="H3" s="29" t="s"/>
      <c r="I3" s="29" t="s"/>
    </row>
    <row customFormat="true" ht="15.75" outlineLevel="0" r="4" s="1">
      <c r="A4" s="4" t="n"/>
      <c r="B4" s="4" t="n"/>
      <c r="C4" s="4" t="n"/>
      <c r="D4" s="4" t="n"/>
      <c r="E4" s="4" t="n"/>
      <c r="F4" s="4" t="n"/>
      <c r="G4" s="4" t="n"/>
      <c r="H4" s="4" t="n"/>
      <c r="I4" s="4" t="n"/>
    </row>
    <row customFormat="true" ht="15.75" outlineLevel="0" r="5" s="1">
      <c r="A5" s="68" t="s">
        <v>199</v>
      </c>
      <c r="B5" s="68" t="s">
        <v>200</v>
      </c>
      <c r="C5" s="68" t="s">
        <v>201</v>
      </c>
      <c r="D5" s="68" t="s">
        <v>202</v>
      </c>
      <c r="E5" s="69" t="s"/>
      <c r="F5" s="69" t="s"/>
      <c r="G5" s="69" t="s"/>
      <c r="H5" s="69" t="s"/>
      <c r="I5" s="70" t="s"/>
    </row>
    <row customFormat="true" ht="15.75" outlineLevel="0" r="6" s="1">
      <c r="A6" s="71" t="s"/>
      <c r="B6" s="71" t="s"/>
      <c r="C6" s="71" t="s"/>
      <c r="D6" s="68" t="n">
        <v>1</v>
      </c>
      <c r="E6" s="68" t="n">
        <v>2</v>
      </c>
      <c r="F6" s="68" t="n">
        <v>3</v>
      </c>
      <c r="G6" s="68" t="n">
        <v>4</v>
      </c>
      <c r="H6" s="68" t="n">
        <v>5</v>
      </c>
      <c r="I6" s="68" t="s">
        <v>203</v>
      </c>
    </row>
    <row customHeight="true" ht="15.75" outlineLevel="0" r="7">
      <c r="A7" s="68" t="s">
        <v>204</v>
      </c>
      <c r="B7" s="69" t="s"/>
      <c r="C7" s="69" t="s"/>
      <c r="D7" s="69" t="s"/>
      <c r="E7" s="69" t="s"/>
      <c r="F7" s="69" t="s"/>
      <c r="G7" s="69" t="s"/>
      <c r="H7" s="69" t="s"/>
      <c r="I7" s="70" t="s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</row>
    <row outlineLevel="0" r="8">
      <c r="A8" s="72" t="s">
        <v>205</v>
      </c>
      <c r="B8" s="72" t="s">
        <v>206</v>
      </c>
      <c r="C8" s="73" t="n">
        <v>1</v>
      </c>
      <c r="D8" s="73" t="n">
        <v>0.65</v>
      </c>
      <c r="E8" s="73" t="n">
        <v>0.25</v>
      </c>
      <c r="F8" s="73" t="n">
        <v>0.09</v>
      </c>
      <c r="G8" s="73" t="n">
        <v>0.01</v>
      </c>
      <c r="H8" s="68" t="n"/>
      <c r="I8" s="74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</row>
    <row outlineLevel="0" r="9">
      <c r="A9" s="72" t="s">
        <v>207</v>
      </c>
      <c r="B9" s="72" t="s">
        <v>208</v>
      </c>
      <c r="C9" s="73" t="n">
        <v>1</v>
      </c>
      <c r="D9" s="73" t="n">
        <v>0.72</v>
      </c>
      <c r="E9" s="73" t="n">
        <v>0.24</v>
      </c>
      <c r="F9" s="73" t="n">
        <v>0.03</v>
      </c>
      <c r="G9" s="73" t="n">
        <v>0.01</v>
      </c>
      <c r="H9" s="68" t="n"/>
      <c r="I9" s="74" t="n"/>
      <c r="J9" s="1" t="n"/>
      <c r="K9" s="1" t="n"/>
      <c r="L9" s="1" t="n"/>
      <c r="M9" s="1" t="n"/>
      <c r="N9" s="1" t="n"/>
      <c r="O9" s="1" t="n"/>
      <c r="P9" s="1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</row>
    <row outlineLevel="0" r="10">
      <c r="A10" s="72" t="s">
        <v>209</v>
      </c>
      <c r="B10" s="72" t="s">
        <v>210</v>
      </c>
      <c r="C10" s="73" t="n">
        <v>1</v>
      </c>
      <c r="D10" s="73" t="n">
        <v>0.63</v>
      </c>
      <c r="E10" s="73" t="n">
        <v>0.37</v>
      </c>
      <c r="F10" s="68" t="n"/>
      <c r="G10" s="68" t="n"/>
      <c r="H10" s="68" t="n"/>
      <c r="I10" s="74" t="n"/>
      <c r="J10" s="1" t="n"/>
      <c r="K10" s="1" t="n"/>
      <c r="L10" s="1" t="n"/>
      <c r="M10" s="1" t="n"/>
      <c r="N10" s="1" t="n"/>
      <c r="O10" s="1" t="n"/>
      <c r="P10" s="1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</row>
    <row customHeight="true" ht="15.75" outlineLevel="0" r="11">
      <c r="A11" s="68" t="s">
        <v>211</v>
      </c>
      <c r="B11" s="69" t="s"/>
      <c r="C11" s="69" t="s"/>
      <c r="D11" s="69" t="s"/>
      <c r="E11" s="69" t="s"/>
      <c r="F11" s="69" t="s"/>
      <c r="G11" s="69" t="s"/>
      <c r="H11" s="69" t="s"/>
      <c r="I11" s="70" t="s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</row>
    <row outlineLevel="0" r="12">
      <c r="A12" s="72" t="s">
        <v>212</v>
      </c>
      <c r="B12" s="72" t="s">
        <v>206</v>
      </c>
      <c r="C12" s="73" t="n">
        <v>1</v>
      </c>
      <c r="D12" s="73" t="n">
        <v>0.65</v>
      </c>
      <c r="E12" s="73" t="n">
        <v>0.25</v>
      </c>
      <c r="F12" s="73" t="n">
        <v>0.09</v>
      </c>
      <c r="G12" s="73" t="n">
        <v>0.01</v>
      </c>
      <c r="H12" s="68" t="n"/>
      <c r="I12" s="74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</row>
    <row outlineLevel="0" r="13">
      <c r="A13" s="72" t="s">
        <v>213</v>
      </c>
      <c r="B13" s="72" t="s">
        <v>208</v>
      </c>
      <c r="C13" s="73" t="n">
        <v>1</v>
      </c>
      <c r="D13" s="73" t="n">
        <v>0.72</v>
      </c>
      <c r="E13" s="73" t="n">
        <v>0.24</v>
      </c>
      <c r="F13" s="73" t="n">
        <v>0.03</v>
      </c>
      <c r="G13" s="73" t="n">
        <v>0.01</v>
      </c>
      <c r="H13" s="68" t="n"/>
      <c r="I13" s="74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</row>
    <row outlineLevel="0" r="14">
      <c r="A14" s="72" t="s">
        <v>214</v>
      </c>
      <c r="B14" s="72" t="s">
        <v>210</v>
      </c>
      <c r="C14" s="73" t="n">
        <v>1</v>
      </c>
      <c r="D14" s="73" t="n">
        <v>0.63</v>
      </c>
      <c r="E14" s="73" t="n">
        <v>0.37</v>
      </c>
      <c r="F14" s="68" t="n"/>
      <c r="G14" s="68" t="n"/>
      <c r="H14" s="68" t="n"/>
      <c r="I14" s="74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</row>
    <row outlineLevel="0" r="15">
      <c r="A15" s="1" t="n"/>
      <c r="B15" s="1" t="n"/>
      <c r="C15" s="1" t="n"/>
      <c r="D15" s="1" t="n"/>
      <c r="E15" s="1" t="n"/>
      <c r="F15" s="1" t="n"/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  <c r="P15" s="1" t="n"/>
      <c r="Q15" s="1" t="n"/>
      <c r="R15" s="1" t="n"/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</row>
    <row customHeight="true" ht="15.75" outlineLevel="0" r="16">
      <c r="A16" s="66" t="s">
        <v>215</v>
      </c>
      <c r="B16" s="66" t="s"/>
      <c r="C16" s="66" t="s"/>
      <c r="D16" s="66" t="s"/>
      <c r="E16" s="66" t="s"/>
      <c r="F16" s="66" t="s"/>
      <c r="G16" s="66" t="s"/>
      <c r="H16" s="66" t="s"/>
      <c r="I16" s="66" t="s"/>
      <c r="J16" s="75" t="n"/>
      <c r="K16" s="75" t="n"/>
      <c r="L16" s="75" t="n"/>
      <c r="M16" s="75" t="n"/>
      <c r="N16" s="75" t="n"/>
      <c r="O16" s="75" t="n"/>
      <c r="P16" s="75" t="n"/>
      <c r="Q16" s="75" t="n"/>
      <c r="R16" s="75" t="n"/>
      <c r="S16" s="75" t="n"/>
      <c r="T16" s="75" t="n"/>
      <c r="U16" s="75" t="n"/>
      <c r="V16" s="75" t="n"/>
      <c r="W16" s="75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</row>
    <row customHeight="true" ht="52.5" outlineLevel="0" r="17">
      <c r="A17" s="76" t="s">
        <v>216</v>
      </c>
      <c r="B17" s="76" t="s"/>
      <c r="C17" s="76" t="s"/>
      <c r="D17" s="76" t="s"/>
      <c r="E17" s="76" t="s"/>
      <c r="F17" s="76" t="s"/>
      <c r="G17" s="76" t="s"/>
      <c r="H17" s="76" t="s"/>
      <c r="I17" s="76" t="s"/>
      <c r="J17" s="77" t="n"/>
      <c r="K17" s="77" t="n"/>
      <c r="L17" s="77" t="n"/>
      <c r="M17" s="77" t="n"/>
      <c r="N17" s="77" t="n"/>
      <c r="O17" s="77" t="n"/>
      <c r="P17" s="77" t="n"/>
      <c r="Q17" s="77" t="n"/>
      <c r="R17" s="77" t="n"/>
      <c r="S17" s="77" t="n"/>
      <c r="T17" s="77" t="n"/>
      <c r="U17" s="77" t="n"/>
      <c r="V17" s="77" t="n"/>
      <c r="W17" s="77" t="n"/>
      <c r="X17" s="1" t="n"/>
      <c r="Y17" s="1" t="n"/>
      <c r="Z17" s="1" t="n"/>
      <c r="AA17" s="1" t="n"/>
      <c r="AB17" s="1" t="n"/>
      <c r="AC17" s="1" t="n"/>
      <c r="AD17" s="1" t="n"/>
      <c r="AE17" s="1" t="n"/>
      <c r="AF17" s="1" t="n"/>
      <c r="AG17" s="1" t="n"/>
      <c r="AH17" s="1" t="n"/>
      <c r="AI17" s="1" t="n"/>
      <c r="AJ17" s="1" t="n"/>
      <c r="AK17" s="1" t="n"/>
      <c r="AL17" s="1" t="n"/>
      <c r="AM17" s="1" t="n"/>
      <c r="AN17" s="1" t="n"/>
      <c r="AO17" s="1" t="n"/>
      <c r="AP17" s="1" t="n"/>
      <c r="AQ17" s="1" t="n"/>
      <c r="AR17" s="1" t="n"/>
      <c r="AS17" s="1" t="n"/>
    </row>
    <row outlineLevel="0" r="18">
      <c r="A18" s="1" t="n"/>
      <c r="B18" s="1" t="n"/>
      <c r="C18" s="1" t="n"/>
      <c r="D18" s="1" t="n"/>
      <c r="E18" s="1" t="n"/>
      <c r="F18" s="1" t="n"/>
      <c r="G18" s="1" t="n"/>
      <c r="H18" s="1" t="n"/>
      <c r="I18" s="1" t="n"/>
      <c r="J18" s="1" t="n"/>
      <c r="K18" s="1" t="n"/>
      <c r="L18" s="1" t="n"/>
      <c r="M18" s="1" t="n"/>
      <c r="N18" s="1" t="n"/>
      <c r="O18" s="1" t="n"/>
      <c r="P18" s="1" t="n"/>
      <c r="Q18" s="1" t="n"/>
      <c r="R18" s="1" t="n"/>
      <c r="S18" s="1" t="n"/>
      <c r="T18" s="1" t="n"/>
      <c r="U18" s="1" t="n"/>
      <c r="V18" s="1" t="n"/>
      <c r="W18" s="1" t="n"/>
      <c r="X18" s="1" t="n"/>
      <c r="Y18" s="1" t="n"/>
      <c r="Z18" s="1" t="n"/>
      <c r="AA18" s="1" t="n"/>
      <c r="AB18" s="1" t="n"/>
      <c r="AC18" s="1" t="n"/>
      <c r="AD18" s="1" t="n"/>
      <c r="AE18" s="1" t="n"/>
      <c r="AF18" s="1" t="n"/>
      <c r="AG18" s="1" t="n"/>
      <c r="AH18" s="1" t="n"/>
      <c r="AI18" s="1" t="n"/>
      <c r="AJ18" s="1" t="n"/>
      <c r="AK18" s="1" t="n"/>
      <c r="AL18" s="1" t="n"/>
      <c r="AM18" s="1" t="n"/>
      <c r="AN18" s="1" t="n"/>
      <c r="AO18" s="1" t="n"/>
      <c r="AP18" s="1" t="n"/>
      <c r="AQ18" s="1" t="n"/>
      <c r="AR18" s="1" t="n"/>
      <c r="AS18" s="1" t="n"/>
    </row>
    <row outlineLevel="0" r="19">
      <c r="A19" s="1" t="n"/>
      <c r="B19" s="1" t="n"/>
      <c r="C19" s="1" t="n"/>
      <c r="D19" s="1" t="n"/>
      <c r="E19" s="1" t="n"/>
      <c r="F19" s="1" t="n"/>
      <c r="G19" s="1" t="n"/>
      <c r="H19" s="1" t="n"/>
      <c r="I19" s="1" t="n"/>
      <c r="J19" s="1" t="n"/>
      <c r="K19" s="1" t="n"/>
      <c r="L19" s="1" t="n"/>
      <c r="M19" s="1" t="n"/>
      <c r="N19" s="1" t="n"/>
      <c r="O19" s="1" t="n"/>
      <c r="P19" s="1" t="n"/>
      <c r="Q19" s="1" t="n"/>
      <c r="R19" s="1" t="n"/>
      <c r="S19" s="1" t="n"/>
      <c r="T19" s="1" t="n"/>
      <c r="U19" s="1" t="n"/>
      <c r="V19" s="1" t="n"/>
      <c r="W19" s="1" t="n"/>
      <c r="X19" s="1" t="n"/>
      <c r="Y19" s="1" t="n"/>
      <c r="Z19" s="1" t="n"/>
      <c r="AA19" s="1" t="n"/>
      <c r="AB19" s="1" t="n"/>
      <c r="AC19" s="1" t="n"/>
      <c r="AD19" s="1" t="n"/>
      <c r="AE19" s="1" t="n"/>
      <c r="AF19" s="1" t="n"/>
      <c r="AG19" s="1" t="n"/>
      <c r="AH19" s="1" t="n"/>
      <c r="AI19" s="1" t="n"/>
      <c r="AJ19" s="1" t="n"/>
      <c r="AK19" s="1" t="n"/>
      <c r="AL19" s="1" t="n"/>
      <c r="AM19" s="1" t="n"/>
      <c r="AN19" s="1" t="n"/>
      <c r="AO19" s="1" t="n"/>
      <c r="AP19" s="1" t="n"/>
      <c r="AQ19" s="1" t="n"/>
      <c r="AR19" s="1" t="n"/>
      <c r="AS19" s="1" t="n"/>
    </row>
    <row outlineLevel="0" r="20">
      <c r="A20" s="1" t="n"/>
      <c r="B20" s="1" t="n"/>
      <c r="C20" s="1" t="n"/>
      <c r="D20" s="1" t="n"/>
      <c r="E20" s="1" t="n"/>
      <c r="F20" s="1" t="n"/>
      <c r="G20" s="1" t="n"/>
      <c r="H20" s="1" t="n"/>
      <c r="I20" s="1" t="n"/>
      <c r="J20" s="1" t="n"/>
      <c r="K20" s="1" t="n"/>
      <c r="L20" s="1" t="n"/>
      <c r="M20" s="1" t="n"/>
      <c r="N20" s="1" t="n"/>
      <c r="O20" s="1" t="n"/>
      <c r="P20" s="1" t="n"/>
      <c r="Q20" s="1" t="n"/>
      <c r="R20" s="1" t="n"/>
      <c r="S20" s="1" t="n"/>
      <c r="T20" s="1" t="n"/>
      <c r="U20" s="1" t="n"/>
      <c r="V20" s="1" t="n"/>
      <c r="W20" s="1" t="n"/>
      <c r="X20" s="1" t="n"/>
      <c r="Y20" s="1" t="n"/>
      <c r="Z20" s="1" t="n"/>
      <c r="AA20" s="1" t="n"/>
      <c r="AB20" s="1" t="n"/>
      <c r="AC20" s="1" t="n"/>
      <c r="AD20" s="1" t="n"/>
      <c r="AE20" s="1" t="n"/>
      <c r="AF20" s="1" t="n"/>
      <c r="AG20" s="1" t="n"/>
      <c r="AH20" s="1" t="n"/>
      <c r="AI20" s="1" t="n"/>
      <c r="AJ20" s="1" t="n"/>
      <c r="AK20" s="1" t="n"/>
      <c r="AL20" s="1" t="n"/>
      <c r="AM20" s="1" t="n"/>
      <c r="AN20" s="1" t="n"/>
      <c r="AO20" s="1" t="n"/>
      <c r="AP20" s="1" t="n"/>
      <c r="AQ20" s="1" t="n"/>
      <c r="AR20" s="1" t="n"/>
      <c r="AS20" s="1" t="n"/>
    </row>
    <row outlineLevel="0" r="21">
      <c r="A21" s="1" t="n"/>
      <c r="B21" s="1" t="n"/>
      <c r="C21" s="1" t="n"/>
      <c r="D21" s="1" t="n"/>
      <c r="E21" s="1" t="n"/>
      <c r="F21" s="1" t="n"/>
      <c r="G21" s="1" t="n"/>
      <c r="H21" s="1" t="n"/>
      <c r="I21" s="1" t="n"/>
      <c r="J21" s="1" t="n"/>
      <c r="K21" s="1" t="n"/>
      <c r="L21" s="1" t="n"/>
      <c r="M21" s="1" t="n"/>
      <c r="N21" s="1" t="n"/>
      <c r="O21" s="1" t="n"/>
      <c r="P21" s="1" t="n"/>
      <c r="Q21" s="1" t="n"/>
      <c r="R21" s="1" t="n"/>
      <c r="S21" s="1" t="n"/>
      <c r="T21" s="1" t="n"/>
      <c r="U21" s="1" t="n"/>
      <c r="V21" s="1" t="n"/>
      <c r="W21" s="1" t="n"/>
      <c r="X21" s="1" t="n"/>
      <c r="Y21" s="1" t="n"/>
      <c r="Z21" s="1" t="n"/>
      <c r="AA21" s="1" t="n"/>
      <c r="AB21" s="1" t="n"/>
      <c r="AC21" s="1" t="n"/>
      <c r="AD21" s="1" t="n"/>
      <c r="AE21" s="1" t="n"/>
      <c r="AF21" s="1" t="n"/>
      <c r="AG21" s="1" t="n"/>
      <c r="AH21" s="1" t="n"/>
      <c r="AI21" s="1" t="n"/>
      <c r="AJ21" s="1" t="n"/>
      <c r="AK21" s="1" t="n"/>
      <c r="AL21" s="1" t="n"/>
      <c r="AM21" s="1" t="n"/>
      <c r="AN21" s="1" t="n"/>
      <c r="AO21" s="1" t="n"/>
      <c r="AP21" s="1" t="n"/>
      <c r="AQ21" s="1" t="n"/>
      <c r="AR21" s="1" t="n"/>
      <c r="AS21" s="1" t="n"/>
    </row>
    <row outlineLevel="0" r="22">
      <c r="A22" s="1" t="n"/>
      <c r="B22" s="1" t="n"/>
      <c r="C22" s="1" t="n"/>
      <c r="D22" s="1" t="n"/>
      <c r="E22" s="1" t="n"/>
      <c r="F22" s="1" t="n"/>
      <c r="G22" s="1" t="n"/>
      <c r="H22" s="1" t="n"/>
      <c r="I22" s="1" t="n"/>
      <c r="J22" s="1" t="n"/>
      <c r="K22" s="1" t="n"/>
      <c r="L22" s="1" t="n"/>
      <c r="M22" s="1" t="n"/>
      <c r="N22" s="1" t="n"/>
      <c r="O22" s="1" t="n"/>
      <c r="P22" s="1" t="n"/>
      <c r="Q22" s="1" t="n"/>
      <c r="R22" s="1" t="n"/>
      <c r="S22" s="1" t="n"/>
      <c r="T22" s="1" t="n"/>
      <c r="U22" s="1" t="n"/>
      <c r="V22" s="1" t="n"/>
      <c r="W22" s="1" t="n"/>
      <c r="X22" s="1" t="n"/>
      <c r="Y22" s="1" t="n"/>
      <c r="Z22" s="1" t="n"/>
      <c r="AA22" s="1" t="n"/>
      <c r="AB22" s="1" t="n"/>
      <c r="AC22" s="1" t="n"/>
      <c r="AD22" s="1" t="n"/>
      <c r="AE22" s="1" t="n"/>
      <c r="AF22" s="1" t="n"/>
      <c r="AG22" s="1" t="n"/>
      <c r="AH22" s="1" t="n"/>
      <c r="AI22" s="1" t="n"/>
      <c r="AJ22" s="1" t="n"/>
      <c r="AK22" s="1" t="n"/>
      <c r="AL22" s="1" t="n"/>
      <c r="AM22" s="1" t="n"/>
      <c r="AN22" s="1" t="n"/>
      <c r="AO22" s="1" t="n"/>
      <c r="AP22" s="1" t="n"/>
      <c r="AQ22" s="1" t="n"/>
      <c r="AR22" s="1" t="n"/>
      <c r="AS22" s="1" t="n"/>
    </row>
    <row outlineLevel="0" r="23">
      <c r="A23" s="1" t="n"/>
      <c r="B23" s="1" t="n"/>
      <c r="C23" s="1" t="n"/>
      <c r="D23" s="1" t="n"/>
      <c r="E23" s="1" t="n"/>
      <c r="F23" s="1" t="n"/>
      <c r="G23" s="1" t="n"/>
      <c r="H23" s="1" t="n"/>
      <c r="I23" s="1" t="n"/>
      <c r="J23" s="1" t="n"/>
      <c r="K23" s="1" t="n"/>
      <c r="L23" s="1" t="n"/>
      <c r="M23" s="1" t="n"/>
      <c r="N23" s="1" t="n"/>
      <c r="O23" s="1" t="n"/>
      <c r="P23" s="1" t="n"/>
      <c r="Q23" s="1" t="n"/>
      <c r="R23" s="1" t="n"/>
      <c r="S23" s="1" t="n"/>
      <c r="T23" s="1" t="n"/>
      <c r="U23" s="1" t="n"/>
      <c r="V23" s="1" t="n"/>
      <c r="W23" s="1" t="n"/>
      <c r="X23" s="1" t="n"/>
      <c r="Y23" s="1" t="n"/>
      <c r="Z23" s="1" t="n"/>
      <c r="AA23" s="1" t="n"/>
      <c r="AB23" s="1" t="n"/>
      <c r="AC23" s="1" t="n"/>
      <c r="AD23" s="1" t="n"/>
      <c r="AE23" s="1" t="n"/>
      <c r="AF23" s="1" t="n"/>
      <c r="AG23" s="1" t="n"/>
      <c r="AH23" s="1" t="n"/>
      <c r="AI23" s="1" t="n"/>
      <c r="AJ23" s="1" t="n"/>
      <c r="AK23" s="1" t="n"/>
      <c r="AL23" s="1" t="n"/>
      <c r="AM23" s="1" t="n"/>
      <c r="AN23" s="1" t="n"/>
      <c r="AO23" s="1" t="n"/>
      <c r="AP23" s="1" t="n"/>
      <c r="AQ23" s="1" t="n"/>
      <c r="AR23" s="1" t="n"/>
      <c r="AS23" s="1" t="n"/>
    </row>
    <row outlineLevel="0" r="24">
      <c r="A24" s="1" t="n"/>
      <c r="B24" s="1" t="n"/>
      <c r="C24" s="1" t="n"/>
      <c r="D24" s="1" t="n"/>
      <c r="E24" s="1" t="n"/>
      <c r="F24" s="1" t="n"/>
      <c r="G24" s="1" t="n"/>
      <c r="H24" s="1" t="n"/>
      <c r="I24" s="1" t="n"/>
      <c r="J24" s="1" t="n"/>
      <c r="K24" s="1" t="n"/>
      <c r="L24" s="1" t="n"/>
      <c r="M24" s="1" t="n"/>
      <c r="N24" s="1" t="n"/>
      <c r="O24" s="1" t="n"/>
      <c r="P24" s="1" t="n"/>
      <c r="Q24" s="1" t="n"/>
      <c r="R24" s="1" t="n"/>
      <c r="S24" s="1" t="n"/>
      <c r="T24" s="1" t="n"/>
      <c r="U24" s="1" t="n"/>
      <c r="V24" s="1" t="n"/>
      <c r="W24" s="1" t="n"/>
      <c r="X24" s="1" t="n"/>
      <c r="Y24" s="1" t="n"/>
      <c r="Z24" s="1" t="n"/>
      <c r="AA24" s="1" t="n"/>
      <c r="AB24" s="1" t="n"/>
      <c r="AC24" s="1" t="n"/>
      <c r="AD24" s="1" t="n"/>
      <c r="AE24" s="1" t="n"/>
      <c r="AF24" s="1" t="n"/>
      <c r="AG24" s="1" t="n"/>
      <c r="AH24" s="1" t="n"/>
      <c r="AI24" s="1" t="n"/>
      <c r="AJ24" s="1" t="n"/>
      <c r="AK24" s="1" t="n"/>
      <c r="AL24" s="1" t="n"/>
      <c r="AM24" s="1" t="n"/>
      <c r="AN24" s="1" t="n"/>
      <c r="AO24" s="1" t="n"/>
      <c r="AP24" s="1" t="n"/>
      <c r="AQ24" s="1" t="n"/>
      <c r="AR24" s="1" t="n"/>
      <c r="AS24" s="1" t="n"/>
    </row>
    <row outlineLevel="0" r="25">
      <c r="A25" s="1" t="n"/>
      <c r="B25" s="1" t="n"/>
      <c r="C25" s="1" t="n"/>
      <c r="D25" s="1" t="n"/>
      <c r="E25" s="1" t="n"/>
      <c r="F25" s="1" t="n"/>
      <c r="G25" s="1" t="n"/>
      <c r="H25" s="1" t="n"/>
      <c r="I25" s="1" t="n"/>
      <c r="J25" s="1" t="n"/>
      <c r="K25" s="1" t="n"/>
      <c r="L25" s="1" t="n"/>
      <c r="M25" s="1" t="n"/>
      <c r="N25" s="1" t="n"/>
      <c r="O25" s="1" t="n"/>
      <c r="P25" s="1" t="n"/>
      <c r="Q25" s="1" t="n"/>
      <c r="R25" s="1" t="n"/>
      <c r="S25" s="1" t="n"/>
      <c r="T25" s="1" t="n"/>
      <c r="U25" s="1" t="n"/>
      <c r="V25" s="1" t="n"/>
      <c r="W25" s="1" t="n"/>
      <c r="X25" s="1" t="n"/>
      <c r="Y25" s="1" t="n"/>
      <c r="Z25" s="1" t="n"/>
      <c r="AA25" s="1" t="n"/>
      <c r="AB25" s="1" t="n"/>
      <c r="AC25" s="1" t="n"/>
      <c r="AD25" s="1" t="n"/>
      <c r="AE25" s="1" t="n"/>
      <c r="AF25" s="1" t="n"/>
      <c r="AG25" s="1" t="n"/>
      <c r="AH25" s="1" t="n"/>
      <c r="AI25" s="1" t="n"/>
      <c r="AJ25" s="1" t="n"/>
      <c r="AK25" s="1" t="n"/>
      <c r="AL25" s="1" t="n"/>
      <c r="AM25" s="1" t="n"/>
      <c r="AN25" s="1" t="n"/>
      <c r="AO25" s="1" t="n"/>
      <c r="AP25" s="1" t="n"/>
      <c r="AQ25" s="1" t="n"/>
      <c r="AR25" s="1" t="n"/>
      <c r="AS25" s="1" t="n"/>
    </row>
    <row outlineLevel="0" r="26">
      <c r="A26" s="1" t="n"/>
      <c r="B26" s="1" t="n"/>
      <c r="C26" s="1" t="n"/>
      <c r="D26" s="1" t="n"/>
      <c r="E26" s="1" t="n"/>
      <c r="F26" s="1" t="n"/>
      <c r="G26" s="1" t="n"/>
      <c r="H26" s="1" t="n"/>
      <c r="I26" s="1" t="n"/>
      <c r="J26" s="1" t="n"/>
      <c r="K26" s="1" t="n"/>
      <c r="L26" s="1" t="n"/>
      <c r="M26" s="1" t="n"/>
      <c r="N26" s="1" t="n"/>
      <c r="O26" s="1" t="n"/>
      <c r="P26" s="1" t="n"/>
      <c r="Q26" s="1" t="n"/>
      <c r="R26" s="1" t="n"/>
      <c r="S26" s="1" t="n"/>
      <c r="T26" s="1" t="n"/>
      <c r="U26" s="1" t="n"/>
      <c r="V26" s="1" t="n"/>
      <c r="W26" s="1" t="n"/>
      <c r="X26" s="1" t="n"/>
      <c r="Y26" s="1" t="n"/>
      <c r="Z26" s="1" t="n"/>
      <c r="AA26" s="1" t="n"/>
      <c r="AB26" s="1" t="n"/>
      <c r="AC26" s="1" t="n"/>
      <c r="AD26" s="1" t="n"/>
      <c r="AE26" s="1" t="n"/>
      <c r="AF26" s="1" t="n"/>
      <c r="AG26" s="1" t="n"/>
      <c r="AH26" s="1" t="n"/>
      <c r="AI26" s="1" t="n"/>
      <c r="AJ26" s="1" t="n"/>
      <c r="AK26" s="1" t="n"/>
      <c r="AL26" s="1" t="n"/>
      <c r="AM26" s="1" t="n"/>
      <c r="AN26" s="1" t="n"/>
      <c r="AO26" s="1" t="n"/>
      <c r="AP26" s="1" t="n"/>
      <c r="AQ26" s="1" t="n"/>
      <c r="AR26" s="1" t="n"/>
      <c r="AS26" s="1" t="n"/>
    </row>
    <row outlineLevel="0" r="27">
      <c r="A27" s="1" t="n"/>
      <c r="B27" s="1" t="n"/>
      <c r="C27" s="1" t="n"/>
      <c r="D27" s="1" t="n"/>
      <c r="E27" s="1" t="n"/>
      <c r="F27" s="1" t="n"/>
      <c r="G27" s="1" t="n"/>
      <c r="H27" s="1" t="n"/>
      <c r="I27" s="1" t="n"/>
      <c r="J27" s="1" t="n"/>
      <c r="K27" s="1" t="n"/>
      <c r="L27" s="1" t="n"/>
      <c r="M27" s="1" t="n"/>
      <c r="N27" s="1" t="n"/>
      <c r="O27" s="1" t="n"/>
      <c r="P27" s="1" t="n"/>
      <c r="Q27" s="1" t="n"/>
      <c r="R27" s="1" t="n"/>
      <c r="S27" s="1" t="n"/>
      <c r="T27" s="1" t="n"/>
      <c r="U27" s="1" t="n"/>
      <c r="V27" s="1" t="n"/>
      <c r="W27" s="1" t="n"/>
      <c r="X27" s="1" t="n"/>
      <c r="Y27" s="1" t="n"/>
      <c r="Z27" s="1" t="n"/>
      <c r="AA27" s="1" t="n"/>
      <c r="AB27" s="1" t="n"/>
      <c r="AC27" s="1" t="n"/>
      <c r="AD27" s="1" t="n"/>
      <c r="AE27" s="1" t="n"/>
      <c r="AF27" s="1" t="n"/>
      <c r="AG27" s="1" t="n"/>
      <c r="AH27" s="1" t="n"/>
      <c r="AI27" s="1" t="n"/>
      <c r="AJ27" s="1" t="n"/>
      <c r="AK27" s="1" t="n"/>
      <c r="AL27" s="1" t="n"/>
      <c r="AM27" s="1" t="n"/>
      <c r="AN27" s="1" t="n"/>
      <c r="AO27" s="1" t="n"/>
      <c r="AP27" s="1" t="n"/>
      <c r="AQ27" s="1" t="n"/>
      <c r="AR27" s="1" t="n"/>
      <c r="AS27" s="1" t="n"/>
    </row>
    <row outlineLevel="0" r="28">
      <c r="A28" s="1" t="n"/>
      <c r="B28" s="1" t="n"/>
      <c r="C28" s="1" t="n"/>
      <c r="D28" s="1" t="n"/>
      <c r="E28" s="1" t="n"/>
      <c r="F28" s="1" t="n"/>
      <c r="G28" s="1" t="n"/>
      <c r="H28" s="1" t="n"/>
      <c r="I28" s="1" t="n"/>
      <c r="J28" s="1" t="n"/>
      <c r="K28" s="1" t="n"/>
      <c r="L28" s="1" t="n"/>
      <c r="M28" s="1" t="n"/>
      <c r="N28" s="1" t="n"/>
      <c r="O28" s="1" t="n"/>
      <c r="P28" s="1" t="n"/>
      <c r="Q28" s="1" t="n"/>
      <c r="R28" s="1" t="n"/>
      <c r="S28" s="1" t="n"/>
      <c r="T28" s="1" t="n"/>
      <c r="U28" s="1" t="n"/>
      <c r="V28" s="1" t="n"/>
      <c r="W28" s="1" t="n"/>
      <c r="X28" s="1" t="n"/>
      <c r="Y28" s="1" t="n"/>
      <c r="Z28" s="1" t="n"/>
      <c r="AA28" s="1" t="n"/>
      <c r="AB28" s="1" t="n"/>
      <c r="AC28" s="1" t="n"/>
      <c r="AD28" s="1" t="n"/>
      <c r="AE28" s="1" t="n"/>
      <c r="AF28" s="1" t="n"/>
      <c r="AG28" s="1" t="n"/>
      <c r="AH28" s="1" t="n"/>
      <c r="AI28" s="1" t="n"/>
      <c r="AJ28" s="1" t="n"/>
      <c r="AK28" s="1" t="n"/>
      <c r="AL28" s="1" t="n"/>
      <c r="AM28" s="1" t="n"/>
      <c r="AN28" s="1" t="n"/>
      <c r="AO28" s="1" t="n"/>
      <c r="AP28" s="1" t="n"/>
      <c r="AQ28" s="1" t="n"/>
      <c r="AR28" s="1" t="n"/>
      <c r="AS28" s="1" t="n"/>
    </row>
    <row outlineLevel="0" r="29">
      <c r="A29" s="1" t="n"/>
      <c r="B29" s="1" t="n"/>
      <c r="C29" s="1" t="n"/>
      <c r="D29" s="1" t="n"/>
      <c r="E29" s="1" t="n"/>
      <c r="F29" s="1" t="n"/>
      <c r="G29" s="1" t="n"/>
      <c r="H29" s="1" t="n"/>
      <c r="I29" s="1" t="n"/>
      <c r="J29" s="1" t="n"/>
      <c r="K29" s="1" t="n"/>
      <c r="L29" s="1" t="n"/>
      <c r="M29" s="1" t="n"/>
      <c r="N29" s="1" t="n"/>
      <c r="O29" s="1" t="n"/>
      <c r="P29" s="1" t="n"/>
      <c r="Q29" s="1" t="n"/>
      <c r="R29" s="1" t="n"/>
      <c r="S29" s="1" t="n"/>
      <c r="T29" s="1" t="n"/>
      <c r="U29" s="1" t="n"/>
      <c r="V29" s="1" t="n"/>
      <c r="W29" s="1" t="n"/>
      <c r="X29" s="1" t="n"/>
      <c r="Y29" s="1" t="n"/>
      <c r="Z29" s="1" t="n"/>
      <c r="AA29" s="1" t="n"/>
      <c r="AB29" s="1" t="n"/>
      <c r="AC29" s="1" t="n"/>
      <c r="AD29" s="1" t="n"/>
      <c r="AE29" s="1" t="n"/>
      <c r="AF29" s="1" t="n"/>
      <c r="AG29" s="1" t="n"/>
      <c r="AH29" s="1" t="n"/>
      <c r="AI29" s="1" t="n"/>
      <c r="AJ29" s="1" t="n"/>
      <c r="AK29" s="1" t="n"/>
      <c r="AL29" s="1" t="n"/>
      <c r="AM29" s="1" t="n"/>
      <c r="AN29" s="1" t="n"/>
      <c r="AO29" s="1" t="n"/>
      <c r="AP29" s="1" t="n"/>
      <c r="AQ29" s="1" t="n"/>
      <c r="AR29" s="1" t="n"/>
      <c r="AS29" s="1" t="n"/>
    </row>
    <row outlineLevel="0" r="30">
      <c r="A30" s="1" t="n"/>
      <c r="B30" s="1" t="n"/>
      <c r="C30" s="1" t="n"/>
      <c r="D30" s="1" t="n"/>
      <c r="E30" s="1" t="n"/>
      <c r="F30" s="1" t="n"/>
      <c r="G30" s="1" t="n"/>
      <c r="H30" s="1" t="n"/>
      <c r="I30" s="1" t="n"/>
      <c r="J30" s="1" t="n"/>
      <c r="K30" s="1" t="n"/>
      <c r="L30" s="1" t="n"/>
      <c r="M30" s="1" t="n"/>
      <c r="N30" s="1" t="n"/>
      <c r="O30" s="1" t="n"/>
      <c r="P30" s="1" t="n"/>
      <c r="Q30" s="1" t="n"/>
      <c r="R30" s="1" t="n"/>
      <c r="S30" s="1" t="n"/>
      <c r="T30" s="1" t="n"/>
      <c r="U30" s="1" t="n"/>
      <c r="V30" s="1" t="n"/>
      <c r="W30" s="1" t="n"/>
      <c r="X30" s="1" t="n"/>
      <c r="Y30" s="1" t="n"/>
      <c r="Z30" s="1" t="n"/>
      <c r="AA30" s="1" t="n"/>
      <c r="AB30" s="1" t="n"/>
      <c r="AC30" s="1" t="n"/>
      <c r="AD30" s="1" t="n"/>
      <c r="AE30" s="1" t="n"/>
      <c r="AF30" s="1" t="n"/>
      <c r="AG30" s="1" t="n"/>
      <c r="AH30" s="1" t="n"/>
      <c r="AI30" s="1" t="n"/>
      <c r="AJ30" s="1" t="n"/>
      <c r="AK30" s="1" t="n"/>
      <c r="AL30" s="1" t="n"/>
      <c r="AM30" s="1" t="n"/>
      <c r="AN30" s="1" t="n"/>
      <c r="AO30" s="1" t="n"/>
      <c r="AP30" s="1" t="n"/>
      <c r="AQ30" s="1" t="n"/>
      <c r="AR30" s="1" t="n"/>
      <c r="AS30" s="1" t="n"/>
    </row>
    <row outlineLevel="0" r="31">
      <c r="A31" s="1" t="n"/>
      <c r="B31" s="1" t="n"/>
      <c r="C31" s="1" t="n"/>
      <c r="D31" s="1" t="n"/>
      <c r="E31" s="1" t="n"/>
      <c r="F31" s="1" t="n"/>
      <c r="G31" s="1" t="n"/>
      <c r="H31" s="1" t="n"/>
      <c r="I31" s="1" t="n"/>
      <c r="J31" s="1" t="n"/>
      <c r="K31" s="1" t="n"/>
      <c r="L31" s="1" t="n"/>
      <c r="M31" s="1" t="n"/>
      <c r="N31" s="1" t="n"/>
      <c r="O31" s="1" t="n"/>
      <c r="P31" s="1" t="n"/>
      <c r="Q31" s="1" t="n"/>
      <c r="R31" s="1" t="n"/>
      <c r="S31" s="1" t="n"/>
      <c r="T31" s="1" t="n"/>
      <c r="U31" s="1" t="n"/>
      <c r="V31" s="1" t="n"/>
      <c r="W31" s="1" t="n"/>
      <c r="X31" s="1" t="n"/>
      <c r="Y31" s="1" t="n"/>
      <c r="Z31" s="1" t="n"/>
      <c r="AA31" s="1" t="n"/>
      <c r="AB31" s="1" t="n"/>
      <c r="AC31" s="1" t="n"/>
      <c r="AD31" s="1" t="n"/>
      <c r="AE31" s="1" t="n"/>
      <c r="AF31" s="1" t="n"/>
      <c r="AG31" s="1" t="n"/>
      <c r="AH31" s="1" t="n"/>
      <c r="AI31" s="1" t="n"/>
      <c r="AJ31" s="1" t="n"/>
      <c r="AK31" s="1" t="n"/>
      <c r="AL31" s="1" t="n"/>
      <c r="AM31" s="1" t="n"/>
      <c r="AN31" s="1" t="n"/>
      <c r="AO31" s="1" t="n"/>
      <c r="AP31" s="1" t="n"/>
      <c r="AQ31" s="1" t="n"/>
      <c r="AR31" s="1" t="n"/>
      <c r="AS31" s="1" t="n"/>
    </row>
    <row outlineLevel="0" r="32">
      <c r="A32" s="1" t="n"/>
      <c r="B32" s="1" t="n"/>
      <c r="C32" s="1" t="n"/>
      <c r="D32" s="1" t="n"/>
      <c r="E32" s="1" t="n"/>
      <c r="F32" s="1" t="n"/>
      <c r="G32" s="1" t="n"/>
      <c r="H32" s="1" t="n"/>
      <c r="I32" s="1" t="n"/>
      <c r="J32" s="1" t="n"/>
      <c r="K32" s="1" t="n"/>
      <c r="L32" s="1" t="n"/>
      <c r="M32" s="1" t="n"/>
      <c r="N32" s="1" t="n"/>
      <c r="O32" s="1" t="n"/>
      <c r="P32" s="1" t="n"/>
      <c r="Q32" s="1" t="n"/>
      <c r="R32" s="1" t="n"/>
      <c r="S32" s="1" t="n"/>
      <c r="T32" s="1" t="n"/>
      <c r="U32" s="1" t="n"/>
      <c r="V32" s="1" t="n"/>
      <c r="W32" s="1" t="n"/>
      <c r="X32" s="1" t="n"/>
      <c r="Y32" s="1" t="n"/>
      <c r="Z32" s="1" t="n"/>
      <c r="AA32" s="1" t="n"/>
      <c r="AB32" s="1" t="n"/>
      <c r="AC32" s="1" t="n"/>
      <c r="AD32" s="1" t="n"/>
      <c r="AE32" s="1" t="n"/>
      <c r="AF32" s="1" t="n"/>
      <c r="AG32" s="1" t="n"/>
      <c r="AH32" s="1" t="n"/>
      <c r="AI32" s="1" t="n"/>
      <c r="AJ32" s="1" t="n"/>
      <c r="AK32" s="1" t="n"/>
      <c r="AL32" s="1" t="n"/>
      <c r="AM32" s="1" t="n"/>
      <c r="AN32" s="1" t="n"/>
      <c r="AO32" s="1" t="n"/>
      <c r="AP32" s="1" t="n"/>
      <c r="AQ32" s="1" t="n"/>
      <c r="AR32" s="1" t="n"/>
      <c r="AS32" s="1" t="n"/>
    </row>
    <row outlineLevel="0" r="33">
      <c r="A33" s="1" t="n"/>
      <c r="B33" s="1" t="n"/>
      <c r="C33" s="1" t="n"/>
      <c r="D33" s="1" t="n"/>
      <c r="E33" s="1" t="n"/>
      <c r="F33" s="1" t="n"/>
      <c r="G33" s="1" t="n"/>
      <c r="H33" s="1" t="n"/>
      <c r="I33" s="1" t="n"/>
      <c r="J33" s="1" t="n"/>
      <c r="K33" s="1" t="n"/>
      <c r="L33" s="1" t="n"/>
      <c r="M33" s="1" t="n"/>
      <c r="N33" s="1" t="n"/>
      <c r="O33" s="1" t="n"/>
      <c r="P33" s="1" t="n"/>
      <c r="Q33" s="1" t="n"/>
      <c r="R33" s="1" t="n"/>
      <c r="S33" s="1" t="n"/>
      <c r="T33" s="1" t="n"/>
      <c r="U33" s="1" t="n"/>
      <c r="V33" s="1" t="n"/>
      <c r="W33" s="1" t="n"/>
      <c r="X33" s="1" t="n"/>
      <c r="Y33" s="1" t="n"/>
      <c r="Z33" s="1" t="n"/>
      <c r="AA33" s="1" t="n"/>
      <c r="AB33" s="1" t="n"/>
      <c r="AC33" s="1" t="n"/>
      <c r="AD33" s="1" t="n"/>
      <c r="AE33" s="1" t="n"/>
      <c r="AF33" s="1" t="n"/>
      <c r="AG33" s="1" t="n"/>
      <c r="AH33" s="1" t="n"/>
      <c r="AI33" s="1" t="n"/>
      <c r="AJ33" s="1" t="n"/>
      <c r="AK33" s="1" t="n"/>
      <c r="AL33" s="1" t="n"/>
      <c r="AM33" s="1" t="n"/>
      <c r="AN33" s="1" t="n"/>
      <c r="AO33" s="1" t="n"/>
      <c r="AP33" s="1" t="n"/>
      <c r="AQ33" s="1" t="n"/>
      <c r="AR33" s="1" t="n"/>
      <c r="AS33" s="1" t="n"/>
    </row>
    <row outlineLevel="0" r="34">
      <c r="A34" s="1" t="n"/>
      <c r="B34" s="1" t="n"/>
      <c r="C34" s="1" t="n"/>
      <c r="D34" s="1" t="n"/>
      <c r="E34" s="1" t="n"/>
      <c r="F34" s="1" t="n"/>
      <c r="G34" s="1" t="n"/>
      <c r="H34" s="1" t="n"/>
      <c r="I34" s="1" t="n"/>
      <c r="J34" s="1" t="n"/>
      <c r="K34" s="1" t="n"/>
      <c r="L34" s="1" t="n"/>
      <c r="M34" s="1" t="n"/>
      <c r="N34" s="1" t="n"/>
      <c r="O34" s="1" t="n"/>
      <c r="P34" s="1" t="n"/>
      <c r="Q34" s="1" t="n"/>
      <c r="R34" s="1" t="n"/>
      <c r="S34" s="1" t="n"/>
      <c r="T34" s="1" t="n"/>
      <c r="U34" s="1" t="n"/>
      <c r="V34" s="1" t="n"/>
      <c r="W34" s="1" t="n"/>
      <c r="X34" s="1" t="n"/>
      <c r="Y34" s="1" t="n"/>
      <c r="Z34" s="1" t="n"/>
      <c r="AA34" s="1" t="n"/>
      <c r="AB34" s="1" t="n"/>
      <c r="AC34" s="1" t="n"/>
      <c r="AD34" s="1" t="n"/>
      <c r="AE34" s="1" t="n"/>
      <c r="AF34" s="1" t="n"/>
      <c r="AG34" s="1" t="n"/>
      <c r="AH34" s="1" t="n"/>
      <c r="AI34" s="1" t="n"/>
      <c r="AJ34" s="1" t="n"/>
      <c r="AK34" s="1" t="n"/>
      <c r="AL34" s="1" t="n"/>
      <c r="AM34" s="1" t="n"/>
      <c r="AN34" s="1" t="n"/>
      <c r="AO34" s="1" t="n"/>
      <c r="AP34" s="1" t="n"/>
      <c r="AQ34" s="1" t="n"/>
      <c r="AR34" s="1" t="n"/>
      <c r="AS34" s="1" t="n"/>
    </row>
    <row outlineLevel="0" r="35">
      <c r="A35" s="1" t="n"/>
      <c r="B35" s="1" t="n"/>
      <c r="C35" s="1" t="n"/>
      <c r="D35" s="1" t="n"/>
      <c r="E35" s="1" t="n"/>
      <c r="F35" s="1" t="n"/>
      <c r="G35" s="1" t="n"/>
      <c r="H35" s="1" t="n"/>
      <c r="I35" s="1" t="n"/>
      <c r="J35" s="1" t="n"/>
      <c r="K35" s="1" t="n"/>
      <c r="L35" s="1" t="n"/>
      <c r="M35" s="1" t="n"/>
      <c r="N35" s="1" t="n"/>
      <c r="O35" s="1" t="n"/>
      <c r="P35" s="1" t="n"/>
      <c r="Q35" s="1" t="n"/>
      <c r="R35" s="1" t="n"/>
      <c r="S35" s="1" t="n"/>
      <c r="T35" s="1" t="n"/>
      <c r="U35" s="1" t="n"/>
      <c r="V35" s="1" t="n"/>
      <c r="W35" s="1" t="n"/>
      <c r="X35" s="1" t="n"/>
      <c r="Y35" s="1" t="n"/>
      <c r="Z35" s="1" t="n"/>
      <c r="AA35" s="1" t="n"/>
      <c r="AB35" s="1" t="n"/>
      <c r="AC35" s="1" t="n"/>
      <c r="AD35" s="1" t="n"/>
      <c r="AE35" s="1" t="n"/>
      <c r="AF35" s="1" t="n"/>
      <c r="AG35" s="1" t="n"/>
      <c r="AH35" s="1" t="n"/>
      <c r="AI35" s="1" t="n"/>
      <c r="AJ35" s="1" t="n"/>
      <c r="AK35" s="1" t="n"/>
      <c r="AL35" s="1" t="n"/>
      <c r="AM35" s="1" t="n"/>
      <c r="AN35" s="1" t="n"/>
      <c r="AO35" s="1" t="n"/>
      <c r="AP35" s="1" t="n"/>
      <c r="AQ35" s="1" t="n"/>
      <c r="AR35" s="1" t="n"/>
      <c r="AS35" s="1" t="n"/>
    </row>
    <row outlineLevel="0" r="36">
      <c r="A36" s="1" t="n"/>
      <c r="B36" s="1" t="n"/>
      <c r="C36" s="1" t="n"/>
      <c r="D36" s="1" t="n"/>
      <c r="E36" s="1" t="n"/>
      <c r="F36" s="1" t="n"/>
      <c r="G36" s="1" t="n"/>
      <c r="H36" s="1" t="n"/>
      <c r="I36" s="1" t="n"/>
      <c r="J36" s="1" t="n"/>
      <c r="K36" s="1" t="n"/>
      <c r="L36" s="1" t="n"/>
      <c r="M36" s="1" t="n"/>
      <c r="N36" s="1" t="n"/>
      <c r="O36" s="1" t="n"/>
      <c r="P36" s="1" t="n"/>
      <c r="Q36" s="1" t="n"/>
      <c r="R36" s="1" t="n"/>
      <c r="S36" s="1" t="n"/>
      <c r="T36" s="1" t="n"/>
      <c r="U36" s="1" t="n"/>
      <c r="V36" s="1" t="n"/>
      <c r="W36" s="1" t="n"/>
      <c r="X36" s="1" t="n"/>
      <c r="Y36" s="1" t="n"/>
      <c r="Z36" s="1" t="n"/>
      <c r="AA36" s="1" t="n"/>
      <c r="AB36" s="1" t="n"/>
      <c r="AC36" s="1" t="n"/>
      <c r="AD36" s="1" t="n"/>
      <c r="AE36" s="1" t="n"/>
      <c r="AF36" s="1" t="n"/>
      <c r="AG36" s="1" t="n"/>
      <c r="AH36" s="1" t="n"/>
      <c r="AI36" s="1" t="n"/>
      <c r="AJ36" s="1" t="n"/>
      <c r="AK36" s="1" t="n"/>
      <c r="AL36" s="1" t="n"/>
      <c r="AM36" s="1" t="n"/>
      <c r="AN36" s="1" t="n"/>
      <c r="AO36" s="1" t="n"/>
      <c r="AP36" s="1" t="n"/>
      <c r="AQ36" s="1" t="n"/>
      <c r="AR36" s="1" t="n"/>
      <c r="AS36" s="1" t="n"/>
    </row>
    <row outlineLevel="0" r="37">
      <c r="A37" s="1" t="n"/>
      <c r="B37" s="1" t="n"/>
      <c r="C37" s="1" t="n"/>
      <c r="D37" s="1" t="n"/>
      <c r="E37" s="1" t="n"/>
      <c r="F37" s="1" t="n"/>
      <c r="G37" s="1" t="n"/>
      <c r="H37" s="1" t="n"/>
      <c r="I37" s="1" t="n"/>
      <c r="J37" s="1" t="n"/>
      <c r="K37" s="1" t="n"/>
      <c r="L37" s="1" t="n"/>
      <c r="M37" s="1" t="n"/>
      <c r="N37" s="1" t="n"/>
      <c r="O37" s="1" t="n"/>
      <c r="P37" s="1" t="n"/>
      <c r="Q37" s="1" t="n"/>
      <c r="R37" s="1" t="n"/>
      <c r="S37" s="1" t="n"/>
      <c r="T37" s="1" t="n"/>
      <c r="U37" s="1" t="n"/>
      <c r="V37" s="1" t="n"/>
      <c r="W37" s="1" t="n"/>
      <c r="X37" s="1" t="n"/>
      <c r="Y37" s="1" t="n"/>
      <c r="Z37" s="1" t="n"/>
      <c r="AA37" s="1" t="n"/>
      <c r="AB37" s="1" t="n"/>
      <c r="AC37" s="1" t="n"/>
      <c r="AD37" s="1" t="n"/>
      <c r="AE37" s="1" t="n"/>
      <c r="AF37" s="1" t="n"/>
      <c r="AG37" s="1" t="n"/>
      <c r="AH37" s="1" t="n"/>
      <c r="AI37" s="1" t="n"/>
      <c r="AJ37" s="1" t="n"/>
      <c r="AK37" s="1" t="n"/>
      <c r="AL37" s="1" t="n"/>
      <c r="AM37" s="1" t="n"/>
      <c r="AN37" s="1" t="n"/>
      <c r="AO37" s="1" t="n"/>
      <c r="AP37" s="1" t="n"/>
      <c r="AQ37" s="1" t="n"/>
      <c r="AR37" s="1" t="n"/>
      <c r="AS37" s="1" t="n"/>
    </row>
    <row outlineLevel="0" r="38">
      <c r="A38" s="1" t="n"/>
      <c r="B38" s="1" t="n"/>
      <c r="C38" s="1" t="n"/>
      <c r="D38" s="1" t="n"/>
      <c r="E38" s="1" t="n"/>
      <c r="F38" s="1" t="n"/>
      <c r="G38" s="1" t="n"/>
      <c r="H38" s="1" t="n"/>
      <c r="I38" s="1" t="n"/>
      <c r="J38" s="1" t="n"/>
      <c r="K38" s="1" t="n"/>
      <c r="L38" s="1" t="n"/>
      <c r="M38" s="1" t="n"/>
      <c r="N38" s="1" t="n"/>
      <c r="O38" s="1" t="n"/>
      <c r="P38" s="1" t="n"/>
      <c r="Q38" s="1" t="n"/>
      <c r="R38" s="1" t="n"/>
      <c r="S38" s="1" t="n"/>
      <c r="T38" s="1" t="n"/>
      <c r="U38" s="1" t="n"/>
      <c r="V38" s="1" t="n"/>
      <c r="W38" s="1" t="n"/>
      <c r="X38" s="1" t="n"/>
      <c r="Y38" s="1" t="n"/>
      <c r="Z38" s="1" t="n"/>
      <c r="AA38" s="1" t="n"/>
      <c r="AB38" s="1" t="n"/>
      <c r="AC38" s="1" t="n"/>
      <c r="AD38" s="1" t="n"/>
      <c r="AE38" s="1" t="n"/>
      <c r="AF38" s="1" t="n"/>
      <c r="AG38" s="1" t="n"/>
      <c r="AH38" s="1" t="n"/>
      <c r="AI38" s="1" t="n"/>
      <c r="AJ38" s="1" t="n"/>
      <c r="AK38" s="1" t="n"/>
      <c r="AL38" s="1" t="n"/>
      <c r="AM38" s="1" t="n"/>
      <c r="AN38" s="1" t="n"/>
      <c r="AO38" s="1" t="n"/>
      <c r="AP38" s="1" t="n"/>
      <c r="AQ38" s="1" t="n"/>
      <c r="AR38" s="1" t="n"/>
      <c r="AS38" s="1" t="n"/>
    </row>
    <row outlineLevel="0" r="39">
      <c r="A39" s="1" t="n"/>
      <c r="B39" s="1" t="n"/>
      <c r="C39" s="1" t="n"/>
      <c r="D39" s="1" t="n"/>
      <c r="E39" s="1" t="n"/>
      <c r="F39" s="1" t="n"/>
      <c r="G39" s="1" t="n"/>
      <c r="H39" s="1" t="n"/>
      <c r="I39" s="1" t="n"/>
      <c r="J39" s="1" t="n"/>
      <c r="K39" s="1" t="n"/>
      <c r="L39" s="1" t="n"/>
      <c r="M39" s="1" t="n"/>
      <c r="N39" s="1" t="n"/>
      <c r="O39" s="1" t="n"/>
      <c r="P39" s="1" t="n"/>
      <c r="Q39" s="1" t="n"/>
      <c r="R39" s="1" t="n"/>
      <c r="S39" s="1" t="n"/>
      <c r="T39" s="1" t="n"/>
      <c r="U39" s="1" t="n"/>
      <c r="V39" s="1" t="n"/>
      <c r="W39" s="1" t="n"/>
      <c r="X39" s="1" t="n"/>
      <c r="Y39" s="1" t="n"/>
      <c r="Z39" s="1" t="n"/>
      <c r="AA39" s="1" t="n"/>
      <c r="AB39" s="1" t="n"/>
      <c r="AC39" s="1" t="n"/>
      <c r="AD39" s="1" t="n"/>
      <c r="AE39" s="1" t="n"/>
      <c r="AF39" s="1" t="n"/>
      <c r="AG39" s="1" t="n"/>
      <c r="AH39" s="1" t="n"/>
      <c r="AI39" s="1" t="n"/>
      <c r="AJ39" s="1" t="n"/>
      <c r="AK39" s="1" t="n"/>
      <c r="AL39" s="1" t="n"/>
      <c r="AM39" s="1" t="n"/>
      <c r="AN39" s="1" t="n"/>
      <c r="AO39" s="1" t="n"/>
      <c r="AP39" s="1" t="n"/>
      <c r="AQ39" s="1" t="n"/>
      <c r="AR39" s="1" t="n"/>
      <c r="AS39" s="1" t="n"/>
    </row>
    <row outlineLevel="0" r="40">
      <c r="A40" s="1" t="n"/>
      <c r="B40" s="1" t="n"/>
      <c r="C40" s="1" t="n"/>
      <c r="D40" s="1" t="n"/>
      <c r="E40" s="1" t="n"/>
      <c r="F40" s="1" t="n"/>
      <c r="G40" s="1" t="n"/>
      <c r="H40" s="1" t="n"/>
      <c r="I40" s="1" t="n"/>
      <c r="J40" s="1" t="n"/>
      <c r="K40" s="1" t="n"/>
      <c r="L40" s="1" t="n"/>
      <c r="M40" s="1" t="n"/>
      <c r="N40" s="1" t="n"/>
      <c r="O40" s="1" t="n"/>
      <c r="P40" s="1" t="n"/>
      <c r="Q40" s="1" t="n"/>
      <c r="R40" s="1" t="n"/>
      <c r="S40" s="1" t="n"/>
      <c r="T40" s="1" t="n"/>
      <c r="U40" s="1" t="n"/>
      <c r="V40" s="1" t="n"/>
      <c r="W40" s="1" t="n"/>
      <c r="X40" s="1" t="n"/>
      <c r="Y40" s="1" t="n"/>
      <c r="Z40" s="1" t="n"/>
      <c r="AA40" s="1" t="n"/>
      <c r="AB40" s="1" t="n"/>
      <c r="AC40" s="1" t="n"/>
      <c r="AD40" s="1" t="n"/>
      <c r="AE40" s="1" t="n"/>
      <c r="AF40" s="1" t="n"/>
      <c r="AG40" s="1" t="n"/>
      <c r="AH40" s="1" t="n"/>
      <c r="AI40" s="1" t="n"/>
      <c r="AJ40" s="1" t="n"/>
      <c r="AK40" s="1" t="n"/>
      <c r="AL40" s="1" t="n"/>
      <c r="AM40" s="1" t="n"/>
      <c r="AN40" s="1" t="n"/>
      <c r="AO40" s="1" t="n"/>
      <c r="AP40" s="1" t="n"/>
      <c r="AQ40" s="1" t="n"/>
      <c r="AR40" s="1" t="n"/>
      <c r="AS40" s="1" t="n"/>
    </row>
    <row outlineLevel="0" r="41">
      <c r="A41" s="1" t="n"/>
      <c r="B41" s="1" t="n"/>
      <c r="C41" s="1" t="n"/>
      <c r="D41" s="1" t="n"/>
      <c r="E41" s="1" t="n"/>
      <c r="F41" s="1" t="n"/>
      <c r="G41" s="1" t="n"/>
      <c r="H41" s="1" t="n"/>
      <c r="I41" s="1" t="n"/>
      <c r="J41" s="1" t="n"/>
      <c r="K41" s="1" t="n"/>
      <c r="L41" s="1" t="n"/>
      <c r="M41" s="1" t="n"/>
      <c r="N41" s="1" t="n"/>
      <c r="O41" s="1" t="n"/>
      <c r="P41" s="1" t="n"/>
      <c r="Q41" s="1" t="n"/>
      <c r="R41" s="1" t="n"/>
      <c r="S41" s="1" t="n"/>
      <c r="T41" s="1" t="n"/>
      <c r="U41" s="1" t="n"/>
      <c r="V41" s="1" t="n"/>
      <c r="W41" s="1" t="n"/>
      <c r="X41" s="1" t="n"/>
      <c r="Y41" s="1" t="n"/>
      <c r="Z41" s="1" t="n"/>
      <c r="AA41" s="1" t="n"/>
      <c r="AB41" s="1" t="n"/>
      <c r="AC41" s="1" t="n"/>
      <c r="AD41" s="1" t="n"/>
      <c r="AE41" s="1" t="n"/>
      <c r="AF41" s="1" t="n"/>
      <c r="AG41" s="1" t="n"/>
      <c r="AH41" s="1" t="n"/>
      <c r="AI41" s="1" t="n"/>
      <c r="AJ41" s="1" t="n"/>
      <c r="AK41" s="1" t="n"/>
      <c r="AL41" s="1" t="n"/>
      <c r="AM41" s="1" t="n"/>
      <c r="AN41" s="1" t="n"/>
      <c r="AO41" s="1" t="n"/>
      <c r="AP41" s="1" t="n"/>
      <c r="AQ41" s="1" t="n"/>
      <c r="AR41" s="1" t="n"/>
      <c r="AS41" s="1" t="n"/>
    </row>
    <row outlineLevel="0" r="42">
      <c r="A42" s="1" t="n"/>
      <c r="B42" s="1" t="n"/>
      <c r="C42" s="1" t="n"/>
      <c r="D42" s="1" t="n"/>
      <c r="E42" s="1" t="n"/>
      <c r="F42" s="1" t="n"/>
      <c r="G42" s="1" t="n"/>
      <c r="H42" s="1" t="n"/>
      <c r="I42" s="1" t="n"/>
      <c r="J42" s="1" t="n"/>
      <c r="K42" s="1" t="n"/>
      <c r="L42" s="1" t="n"/>
      <c r="M42" s="1" t="n"/>
      <c r="N42" s="1" t="n"/>
      <c r="O42" s="1" t="n"/>
      <c r="P42" s="1" t="n"/>
      <c r="Q42" s="1" t="n"/>
      <c r="R42" s="1" t="n"/>
      <c r="S42" s="1" t="n"/>
      <c r="T42" s="1" t="n"/>
      <c r="U42" s="1" t="n"/>
      <c r="V42" s="1" t="n"/>
      <c r="W42" s="1" t="n"/>
      <c r="X42" s="1" t="n"/>
      <c r="Y42" s="1" t="n"/>
      <c r="Z42" s="1" t="n"/>
      <c r="AA42" s="1" t="n"/>
      <c r="AB42" s="1" t="n"/>
      <c r="AC42" s="1" t="n"/>
      <c r="AD42" s="1" t="n"/>
      <c r="AE42" s="1" t="n"/>
      <c r="AF42" s="1" t="n"/>
      <c r="AG42" s="1" t="n"/>
      <c r="AH42" s="1" t="n"/>
      <c r="AI42" s="1" t="n"/>
      <c r="AJ42" s="1" t="n"/>
      <c r="AK42" s="1" t="n"/>
      <c r="AL42" s="1" t="n"/>
      <c r="AM42" s="1" t="n"/>
      <c r="AN42" s="1" t="n"/>
      <c r="AO42" s="1" t="n"/>
      <c r="AP42" s="1" t="n"/>
      <c r="AQ42" s="1" t="n"/>
      <c r="AR42" s="1" t="n"/>
      <c r="AS42" s="1" t="n"/>
    </row>
    <row outlineLevel="0" r="43">
      <c r="A43" s="1" t="n"/>
      <c r="B43" s="1" t="n"/>
      <c r="C43" s="1" t="n"/>
      <c r="D43" s="1" t="n"/>
      <c r="E43" s="1" t="n"/>
      <c r="F43" s="1" t="n"/>
      <c r="G43" s="1" t="n"/>
      <c r="H43" s="1" t="n"/>
      <c r="I43" s="1" t="n"/>
      <c r="J43" s="1" t="n"/>
      <c r="K43" s="1" t="n"/>
      <c r="L43" s="1" t="n"/>
      <c r="M43" s="1" t="n"/>
      <c r="N43" s="1" t="n"/>
      <c r="O43" s="1" t="n"/>
      <c r="P43" s="1" t="n"/>
      <c r="Q43" s="1" t="n"/>
      <c r="R43" s="1" t="n"/>
      <c r="S43" s="1" t="n"/>
      <c r="T43" s="1" t="n"/>
      <c r="U43" s="1" t="n"/>
      <c r="V43" s="1" t="n"/>
      <c r="W43" s="1" t="n"/>
      <c r="X43" s="1" t="n"/>
      <c r="Y43" s="1" t="n"/>
      <c r="Z43" s="1" t="n"/>
      <c r="AA43" s="1" t="n"/>
      <c r="AB43" s="1" t="n"/>
      <c r="AC43" s="1" t="n"/>
      <c r="AD43" s="1" t="n"/>
      <c r="AE43" s="1" t="n"/>
      <c r="AF43" s="1" t="n"/>
      <c r="AG43" s="1" t="n"/>
      <c r="AH43" s="1" t="n"/>
      <c r="AI43" s="1" t="n"/>
      <c r="AJ43" s="1" t="n"/>
      <c r="AK43" s="1" t="n"/>
      <c r="AL43" s="1" t="n"/>
      <c r="AM43" s="1" t="n"/>
      <c r="AN43" s="1" t="n"/>
      <c r="AO43" s="1" t="n"/>
      <c r="AP43" s="1" t="n"/>
      <c r="AQ43" s="1" t="n"/>
      <c r="AR43" s="1" t="n"/>
      <c r="AS43" s="1" t="n"/>
    </row>
    <row outlineLevel="0" r="44">
      <c r="A44" s="1" t="n"/>
      <c r="B44" s="1" t="n"/>
      <c r="C44" s="1" t="n"/>
      <c r="D44" s="1" t="n"/>
      <c r="E44" s="1" t="n"/>
      <c r="F44" s="1" t="n"/>
      <c r="G44" s="1" t="n"/>
      <c r="H44" s="1" t="n"/>
      <c r="I44" s="1" t="n"/>
      <c r="J44" s="1" t="n"/>
      <c r="K44" s="1" t="n"/>
      <c r="L44" s="1" t="n"/>
      <c r="M44" s="1" t="n"/>
      <c r="N44" s="1" t="n"/>
      <c r="O44" s="1" t="n"/>
      <c r="P44" s="1" t="n"/>
      <c r="Q44" s="1" t="n"/>
      <c r="R44" s="1" t="n"/>
      <c r="S44" s="1" t="n"/>
      <c r="T44" s="1" t="n"/>
      <c r="U44" s="1" t="n"/>
      <c r="V44" s="1" t="n"/>
      <c r="W44" s="1" t="n"/>
      <c r="X44" s="1" t="n"/>
      <c r="Y44" s="1" t="n"/>
      <c r="Z44" s="1" t="n"/>
      <c r="AA44" s="1" t="n"/>
      <c r="AB44" s="1" t="n"/>
      <c r="AC44" s="1" t="n"/>
      <c r="AD44" s="1" t="n"/>
      <c r="AE44" s="1" t="n"/>
      <c r="AF44" s="1" t="n"/>
      <c r="AG44" s="1" t="n"/>
      <c r="AH44" s="1" t="n"/>
      <c r="AI44" s="1" t="n"/>
      <c r="AJ44" s="1" t="n"/>
      <c r="AK44" s="1" t="n"/>
      <c r="AL44" s="1" t="n"/>
      <c r="AM44" s="1" t="n"/>
      <c r="AN44" s="1" t="n"/>
      <c r="AO44" s="1" t="n"/>
      <c r="AP44" s="1" t="n"/>
      <c r="AQ44" s="1" t="n"/>
      <c r="AR44" s="1" t="n"/>
      <c r="AS44" s="1" t="n"/>
    </row>
    <row outlineLevel="0" r="45">
      <c r="A45" s="1" t="n"/>
      <c r="B45" s="1" t="n"/>
      <c r="C45" s="1" t="n"/>
      <c r="D45" s="1" t="n"/>
      <c r="E45" s="1" t="n"/>
      <c r="F45" s="1" t="n"/>
      <c r="G45" s="1" t="n"/>
      <c r="H45" s="1" t="n"/>
      <c r="I45" s="1" t="n"/>
      <c r="J45" s="1" t="n"/>
      <c r="K45" s="1" t="n"/>
      <c r="L45" s="1" t="n"/>
      <c r="M45" s="1" t="n"/>
      <c r="N45" s="1" t="n"/>
      <c r="O45" s="1" t="n"/>
      <c r="P45" s="1" t="n"/>
      <c r="Q45" s="1" t="n"/>
      <c r="R45" s="1" t="n"/>
      <c r="S45" s="1" t="n"/>
      <c r="T45" s="1" t="n"/>
      <c r="U45" s="1" t="n"/>
      <c r="V45" s="1" t="n"/>
      <c r="W45" s="1" t="n"/>
      <c r="X45" s="1" t="n"/>
      <c r="Y45" s="1" t="n"/>
      <c r="Z45" s="1" t="n"/>
      <c r="AA45" s="1" t="n"/>
      <c r="AB45" s="1" t="n"/>
      <c r="AC45" s="1" t="n"/>
      <c r="AD45" s="1" t="n"/>
      <c r="AE45" s="1" t="n"/>
      <c r="AF45" s="1" t="n"/>
      <c r="AG45" s="1" t="n"/>
      <c r="AH45" s="1" t="n"/>
      <c r="AI45" s="1" t="n"/>
      <c r="AJ45" s="1" t="n"/>
      <c r="AK45" s="1" t="n"/>
      <c r="AL45" s="1" t="n"/>
      <c r="AM45" s="1" t="n"/>
      <c r="AN45" s="1" t="n"/>
      <c r="AO45" s="1" t="n"/>
      <c r="AP45" s="1" t="n"/>
      <c r="AQ45" s="1" t="n"/>
      <c r="AR45" s="1" t="n"/>
      <c r="AS45" s="1" t="n"/>
    </row>
    <row outlineLevel="0" r="46">
      <c r="A46" s="1" t="n"/>
      <c r="B46" s="1" t="n"/>
      <c r="C46" s="1" t="n"/>
      <c r="D46" s="1" t="n"/>
      <c r="E46" s="1" t="n"/>
      <c r="F46" s="1" t="n"/>
      <c r="G46" s="1" t="n"/>
      <c r="H46" s="1" t="n"/>
      <c r="I46" s="1" t="n"/>
      <c r="J46" s="1" t="n"/>
      <c r="K46" s="1" t="n"/>
      <c r="L46" s="1" t="n"/>
      <c r="M46" s="1" t="n"/>
      <c r="N46" s="1" t="n"/>
      <c r="O46" s="1" t="n"/>
      <c r="P46" s="1" t="n"/>
      <c r="Q46" s="1" t="n"/>
      <c r="R46" s="1" t="n"/>
      <c r="S46" s="1" t="n"/>
      <c r="T46" s="1" t="n"/>
      <c r="U46" s="1" t="n"/>
      <c r="V46" s="1" t="n"/>
      <c r="W46" s="1" t="n"/>
      <c r="X46" s="1" t="n"/>
      <c r="Y46" s="1" t="n"/>
      <c r="Z46" s="1" t="n"/>
      <c r="AA46" s="1" t="n"/>
      <c r="AB46" s="1" t="n"/>
      <c r="AC46" s="1" t="n"/>
      <c r="AD46" s="1" t="n"/>
      <c r="AE46" s="1" t="n"/>
      <c r="AF46" s="1" t="n"/>
      <c r="AG46" s="1" t="n"/>
      <c r="AH46" s="1" t="n"/>
      <c r="AI46" s="1" t="n"/>
      <c r="AJ46" s="1" t="n"/>
      <c r="AK46" s="1" t="n"/>
      <c r="AL46" s="1" t="n"/>
      <c r="AM46" s="1" t="n"/>
      <c r="AN46" s="1" t="n"/>
      <c r="AO46" s="1" t="n"/>
      <c r="AP46" s="1" t="n"/>
      <c r="AQ46" s="1" t="n"/>
      <c r="AR46" s="1" t="n"/>
      <c r="AS46" s="1" t="n"/>
    </row>
    <row outlineLevel="0" r="47">
      <c r="A47" s="1" t="n"/>
      <c r="B47" s="1" t="n"/>
      <c r="C47" s="1" t="n"/>
      <c r="D47" s="1" t="n"/>
      <c r="E47" s="1" t="n"/>
      <c r="F47" s="1" t="n"/>
      <c r="G47" s="1" t="n"/>
      <c r="H47" s="1" t="n"/>
      <c r="I47" s="1" t="n"/>
      <c r="J47" s="1" t="n"/>
      <c r="K47" s="1" t="n"/>
      <c r="L47" s="1" t="n"/>
      <c r="M47" s="1" t="n"/>
      <c r="N47" s="1" t="n"/>
      <c r="O47" s="1" t="n"/>
      <c r="P47" s="1" t="n"/>
      <c r="Q47" s="1" t="n"/>
      <c r="R47" s="1" t="n"/>
      <c r="S47" s="1" t="n"/>
      <c r="T47" s="1" t="n"/>
      <c r="U47" s="1" t="n"/>
      <c r="V47" s="1" t="n"/>
      <c r="W47" s="1" t="n"/>
      <c r="X47" s="1" t="n"/>
      <c r="Y47" s="1" t="n"/>
      <c r="Z47" s="1" t="n"/>
      <c r="AA47" s="1" t="n"/>
      <c r="AB47" s="1" t="n"/>
      <c r="AC47" s="1" t="n"/>
      <c r="AD47" s="1" t="n"/>
      <c r="AE47" s="1" t="n"/>
      <c r="AF47" s="1" t="n"/>
      <c r="AG47" s="1" t="n"/>
      <c r="AH47" s="1" t="n"/>
      <c r="AI47" s="1" t="n"/>
      <c r="AJ47" s="1" t="n"/>
      <c r="AK47" s="1" t="n"/>
      <c r="AL47" s="1" t="n"/>
      <c r="AM47" s="1" t="n"/>
      <c r="AN47" s="1" t="n"/>
      <c r="AO47" s="1" t="n"/>
      <c r="AP47" s="1" t="n"/>
      <c r="AQ47" s="1" t="n"/>
      <c r="AR47" s="1" t="n"/>
      <c r="AS47" s="1" t="n"/>
    </row>
    <row outlineLevel="0" r="48">
      <c r="A48" s="1" t="n"/>
      <c r="B48" s="1" t="n"/>
      <c r="C48" s="1" t="n"/>
      <c r="D48" s="1" t="n"/>
      <c r="E48" s="1" t="n"/>
      <c r="F48" s="1" t="n"/>
      <c r="G48" s="1" t="n"/>
      <c r="H48" s="1" t="n"/>
      <c r="I48" s="1" t="n"/>
      <c r="J48" s="1" t="n"/>
      <c r="K48" s="1" t="n"/>
      <c r="L48" s="1" t="n"/>
      <c r="M48" s="1" t="n"/>
      <c r="N48" s="1" t="n"/>
      <c r="O48" s="1" t="n"/>
      <c r="P48" s="1" t="n"/>
      <c r="Q48" s="1" t="n"/>
      <c r="R48" s="1" t="n"/>
      <c r="S48" s="1" t="n"/>
      <c r="T48" s="1" t="n"/>
      <c r="U48" s="1" t="n"/>
      <c r="V48" s="1" t="n"/>
      <c r="W48" s="1" t="n"/>
      <c r="X48" s="1" t="n"/>
      <c r="Y48" s="1" t="n"/>
      <c r="Z48" s="1" t="n"/>
      <c r="AA48" s="1" t="n"/>
      <c r="AB48" s="1" t="n"/>
      <c r="AC48" s="1" t="n"/>
      <c r="AD48" s="1" t="n"/>
      <c r="AE48" s="1" t="n"/>
      <c r="AF48" s="1" t="n"/>
      <c r="AG48" s="1" t="n"/>
      <c r="AH48" s="1" t="n"/>
      <c r="AI48" s="1" t="n"/>
      <c r="AJ48" s="1" t="n"/>
      <c r="AK48" s="1" t="n"/>
      <c r="AL48" s="1" t="n"/>
      <c r="AM48" s="1" t="n"/>
      <c r="AN48" s="1" t="n"/>
      <c r="AO48" s="1" t="n"/>
      <c r="AP48" s="1" t="n"/>
      <c r="AQ48" s="1" t="n"/>
      <c r="AR48" s="1" t="n"/>
      <c r="AS48" s="1" t="n"/>
    </row>
    <row outlineLevel="0" r="49">
      <c r="A49" s="1" t="n"/>
      <c r="B49" s="1" t="n"/>
      <c r="C49" s="1" t="n"/>
      <c r="D49" s="1" t="n"/>
      <c r="E49" s="1" t="n"/>
      <c r="F49" s="1" t="n"/>
      <c r="G49" s="1" t="n"/>
      <c r="H49" s="1" t="n"/>
      <c r="I49" s="1" t="n"/>
      <c r="J49" s="1" t="n"/>
      <c r="K49" s="1" t="n"/>
      <c r="L49" s="1" t="n"/>
      <c r="M49" s="1" t="n"/>
      <c r="N49" s="1" t="n"/>
      <c r="O49" s="1" t="n"/>
      <c r="P49" s="1" t="n"/>
      <c r="Q49" s="1" t="n"/>
      <c r="R49" s="1" t="n"/>
      <c r="S49" s="1" t="n"/>
      <c r="T49" s="1" t="n"/>
      <c r="U49" s="1" t="n"/>
    </row>
    <row outlineLevel="0" r="50">
      <c r="A50" s="1" t="n"/>
      <c r="B50" s="1" t="n"/>
      <c r="C50" s="1" t="n"/>
      <c r="D50" s="1" t="n"/>
      <c r="E50" s="1" t="n"/>
      <c r="F50" s="1" t="n"/>
      <c r="G50" s="1" t="n"/>
      <c r="H50" s="1" t="n"/>
      <c r="I50" s="1" t="n"/>
      <c r="J50" s="1" t="n"/>
      <c r="K50" s="1" t="n"/>
      <c r="L50" s="1" t="n"/>
      <c r="M50" s="1" t="n"/>
      <c r="N50" s="1" t="n"/>
      <c r="O50" s="1" t="n"/>
      <c r="P50" s="1" t="n"/>
      <c r="Q50" s="1" t="n"/>
      <c r="R50" s="1" t="n"/>
      <c r="S50" s="1" t="n"/>
      <c r="T50" s="1" t="n"/>
      <c r="U50" s="1" t="n"/>
    </row>
  </sheetData>
  <mergeCells count="9">
    <mergeCell ref="A3:I3"/>
    <mergeCell ref="A16:I16"/>
    <mergeCell ref="A17:I17"/>
    <mergeCell ref="A7:I7"/>
    <mergeCell ref="A11:I11"/>
    <mergeCell ref="A5:A6"/>
    <mergeCell ref="B5:B6"/>
    <mergeCell ref="C5:C6"/>
    <mergeCell ref="D5:I5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WVJ15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10" width="8"/>
    <col customWidth="true" max="2" min="2" outlineLevel="0" style="10" width="108.285151252329"/>
    <col bestFit="true" customWidth="true" max="256" min="3" outlineLevel="0" style="10" width="9.14062530925693"/>
    <col customWidth="true" max="257" min="257" outlineLevel="0" style="10" width="8"/>
    <col customWidth="true" max="258" min="258" outlineLevel="0" style="10" width="91.1406215876009"/>
    <col bestFit="true" customWidth="true" max="512" min="259" outlineLevel="0" style="10" width="9.14062530925693"/>
    <col customWidth="true" max="513" min="513" outlineLevel="0" style="10" width="8"/>
    <col customWidth="true" max="514" min="514" outlineLevel="0" style="10" width="91.1406215876009"/>
    <col bestFit="true" customWidth="true" max="768" min="515" outlineLevel="0" style="10" width="9.14062530925693"/>
    <col customWidth="true" max="769" min="769" outlineLevel="0" style="10" width="8"/>
    <col customWidth="true" max="770" min="770" outlineLevel="0" style="10" width="91.1406215876009"/>
    <col bestFit="true" customWidth="true" max="1024" min="771" outlineLevel="0" style="10" width="9.14062530925693"/>
    <col customWidth="true" max="1025" min="1025" outlineLevel="0" style="10" width="8"/>
    <col customWidth="true" max="1026" min="1026" outlineLevel="0" style="10" width="91.1406215876009"/>
    <col bestFit="true" customWidth="true" max="1280" min="1027" outlineLevel="0" style="10" width="9.14062530925693"/>
    <col customWidth="true" max="1281" min="1281" outlineLevel="0" style="10" width="8"/>
    <col customWidth="true" max="1282" min="1282" outlineLevel="0" style="10" width="91.1406215876009"/>
    <col bestFit="true" customWidth="true" max="1536" min="1283" outlineLevel="0" style="10" width="9.14062530925693"/>
    <col customWidth="true" max="1537" min="1537" outlineLevel="0" style="10" width="8"/>
    <col customWidth="true" max="1538" min="1538" outlineLevel="0" style="10" width="91.1406215876009"/>
    <col bestFit="true" customWidth="true" max="1792" min="1539" outlineLevel="0" style="10" width="9.14062530925693"/>
    <col customWidth="true" max="1793" min="1793" outlineLevel="0" style="10" width="8"/>
    <col customWidth="true" max="1794" min="1794" outlineLevel="0" style="10" width="91.1406215876009"/>
    <col bestFit="true" customWidth="true" max="2048" min="1795" outlineLevel="0" style="10" width="9.14062530925693"/>
    <col customWidth="true" max="2049" min="2049" outlineLevel="0" style="10" width="8"/>
    <col customWidth="true" max="2050" min="2050" outlineLevel="0" style="10" width="91.1406215876009"/>
    <col bestFit="true" customWidth="true" max="2304" min="2051" outlineLevel="0" style="10" width="9.14062530925693"/>
    <col customWidth="true" max="2305" min="2305" outlineLevel="0" style="10" width="8"/>
    <col customWidth="true" max="2306" min="2306" outlineLevel="0" style="10" width="91.1406215876009"/>
    <col bestFit="true" customWidth="true" max="2560" min="2307" outlineLevel="0" style="10" width="9.14062530925693"/>
    <col customWidth="true" max="2561" min="2561" outlineLevel="0" style="10" width="8"/>
    <col customWidth="true" max="2562" min="2562" outlineLevel="0" style="10" width="91.1406215876009"/>
    <col bestFit="true" customWidth="true" max="2816" min="2563" outlineLevel="0" style="10" width="9.14062530925693"/>
    <col customWidth="true" max="2817" min="2817" outlineLevel="0" style="10" width="8"/>
    <col customWidth="true" max="2818" min="2818" outlineLevel="0" style="10" width="91.1406215876009"/>
    <col bestFit="true" customWidth="true" max="3072" min="2819" outlineLevel="0" style="10" width="9.14062530925693"/>
    <col customWidth="true" max="3073" min="3073" outlineLevel="0" style="10" width="8"/>
    <col customWidth="true" max="3074" min="3074" outlineLevel="0" style="10" width="91.1406215876009"/>
    <col bestFit="true" customWidth="true" max="3328" min="3075" outlineLevel="0" style="10" width="9.14062530925693"/>
    <col customWidth="true" max="3329" min="3329" outlineLevel="0" style="10" width="8"/>
    <col customWidth="true" max="3330" min="3330" outlineLevel="0" style="10" width="91.1406215876009"/>
    <col bestFit="true" customWidth="true" max="3584" min="3331" outlineLevel="0" style="10" width="9.14062530925693"/>
    <col customWidth="true" max="3585" min="3585" outlineLevel="0" style="10" width="8"/>
    <col customWidth="true" max="3586" min="3586" outlineLevel="0" style="10" width="91.1406215876009"/>
    <col bestFit="true" customWidth="true" max="3840" min="3587" outlineLevel="0" style="10" width="9.14062530925693"/>
    <col customWidth="true" max="3841" min="3841" outlineLevel="0" style="10" width="8"/>
    <col customWidth="true" max="3842" min="3842" outlineLevel="0" style="10" width="91.1406215876009"/>
    <col bestFit="true" customWidth="true" max="4096" min="3843" outlineLevel="0" style="10" width="9.14062530925693"/>
    <col customWidth="true" max="4097" min="4097" outlineLevel="0" style="10" width="8"/>
    <col customWidth="true" max="4098" min="4098" outlineLevel="0" style="10" width="91.1406215876009"/>
    <col bestFit="true" customWidth="true" max="4352" min="4099" outlineLevel="0" style="10" width="9.14062530925693"/>
    <col customWidth="true" max="4353" min="4353" outlineLevel="0" style="10" width="8"/>
    <col customWidth="true" max="4354" min="4354" outlineLevel="0" style="10" width="91.1406215876009"/>
    <col bestFit="true" customWidth="true" max="4608" min="4355" outlineLevel="0" style="10" width="9.14062530925693"/>
    <col customWidth="true" max="4609" min="4609" outlineLevel="0" style="10" width="8"/>
    <col customWidth="true" max="4610" min="4610" outlineLevel="0" style="10" width="91.1406215876009"/>
    <col bestFit="true" customWidth="true" max="4864" min="4611" outlineLevel="0" style="10" width="9.14062530925693"/>
    <col customWidth="true" max="4865" min="4865" outlineLevel="0" style="10" width="8"/>
    <col customWidth="true" max="4866" min="4866" outlineLevel="0" style="10" width="91.1406215876009"/>
    <col bestFit="true" customWidth="true" max="5120" min="4867" outlineLevel="0" style="10" width="9.14062530925693"/>
    <col customWidth="true" max="5121" min="5121" outlineLevel="0" style="10" width="8"/>
    <col customWidth="true" max="5122" min="5122" outlineLevel="0" style="10" width="91.1406215876009"/>
    <col bestFit="true" customWidth="true" max="5376" min="5123" outlineLevel="0" style="10" width="9.14062530925693"/>
    <col customWidth="true" max="5377" min="5377" outlineLevel="0" style="10" width="8"/>
    <col customWidth="true" max="5378" min="5378" outlineLevel="0" style="10" width="91.1406215876009"/>
    <col bestFit="true" customWidth="true" max="5632" min="5379" outlineLevel="0" style="10" width="9.14062530925693"/>
    <col customWidth="true" max="5633" min="5633" outlineLevel="0" style="10" width="8"/>
    <col customWidth="true" max="5634" min="5634" outlineLevel="0" style="10" width="91.1406215876009"/>
    <col bestFit="true" customWidth="true" max="5888" min="5635" outlineLevel="0" style="10" width="9.14062530925693"/>
    <col customWidth="true" max="5889" min="5889" outlineLevel="0" style="10" width="8"/>
    <col customWidth="true" max="5890" min="5890" outlineLevel="0" style="10" width="91.1406215876009"/>
    <col bestFit="true" customWidth="true" max="6144" min="5891" outlineLevel="0" style="10" width="9.14062530925693"/>
    <col customWidth="true" max="6145" min="6145" outlineLevel="0" style="10" width="8"/>
    <col customWidth="true" max="6146" min="6146" outlineLevel="0" style="10" width="91.1406215876009"/>
    <col bestFit="true" customWidth="true" max="6400" min="6147" outlineLevel="0" style="10" width="9.14062530925693"/>
    <col customWidth="true" max="6401" min="6401" outlineLevel="0" style="10" width="8"/>
    <col customWidth="true" max="6402" min="6402" outlineLevel="0" style="10" width="91.1406215876009"/>
    <col bestFit="true" customWidth="true" max="6656" min="6403" outlineLevel="0" style="10" width="9.14062530925693"/>
    <col customWidth="true" max="6657" min="6657" outlineLevel="0" style="10" width="8"/>
    <col customWidth="true" max="6658" min="6658" outlineLevel="0" style="10" width="91.1406215876009"/>
    <col bestFit="true" customWidth="true" max="6912" min="6659" outlineLevel="0" style="10" width="9.14062530925693"/>
    <col customWidth="true" max="6913" min="6913" outlineLevel="0" style="10" width="8"/>
    <col customWidth="true" max="6914" min="6914" outlineLevel="0" style="10" width="91.1406215876009"/>
    <col bestFit="true" customWidth="true" max="7168" min="6915" outlineLevel="0" style="10" width="9.14062530925693"/>
    <col customWidth="true" max="7169" min="7169" outlineLevel="0" style="10" width="8"/>
    <col customWidth="true" max="7170" min="7170" outlineLevel="0" style="10" width="91.1406215876009"/>
    <col bestFit="true" customWidth="true" max="7424" min="7171" outlineLevel="0" style="10" width="9.14062530925693"/>
    <col customWidth="true" max="7425" min="7425" outlineLevel="0" style="10" width="8"/>
    <col customWidth="true" max="7426" min="7426" outlineLevel="0" style="10" width="91.1406215876009"/>
    <col bestFit="true" customWidth="true" max="7680" min="7427" outlineLevel="0" style="10" width="9.14062530925693"/>
    <col customWidth="true" max="7681" min="7681" outlineLevel="0" style="10" width="8"/>
    <col customWidth="true" max="7682" min="7682" outlineLevel="0" style="10" width="91.1406215876009"/>
    <col bestFit="true" customWidth="true" max="7936" min="7683" outlineLevel="0" style="10" width="9.14062530925693"/>
    <col customWidth="true" max="7937" min="7937" outlineLevel="0" style="10" width="8"/>
    <col customWidth="true" max="7938" min="7938" outlineLevel="0" style="10" width="91.1406215876009"/>
    <col bestFit="true" customWidth="true" max="8192" min="7939" outlineLevel="0" style="10" width="9.14062530925693"/>
    <col customWidth="true" max="8193" min="8193" outlineLevel="0" style="10" width="8"/>
    <col customWidth="true" max="8194" min="8194" outlineLevel="0" style="10" width="91.1406215876009"/>
    <col bestFit="true" customWidth="true" max="8448" min="8195" outlineLevel="0" style="10" width="9.14062530925693"/>
    <col customWidth="true" max="8449" min="8449" outlineLevel="0" style="10" width="8"/>
    <col customWidth="true" max="8450" min="8450" outlineLevel="0" style="10" width="91.1406215876009"/>
    <col bestFit="true" customWidth="true" max="8704" min="8451" outlineLevel="0" style="10" width="9.14062530925693"/>
    <col customWidth="true" max="8705" min="8705" outlineLevel="0" style="10" width="8"/>
    <col customWidth="true" max="8706" min="8706" outlineLevel="0" style="10" width="91.1406215876009"/>
    <col bestFit="true" customWidth="true" max="8960" min="8707" outlineLevel="0" style="10" width="9.14062530925693"/>
    <col customWidth="true" max="8961" min="8961" outlineLevel="0" style="10" width="8"/>
    <col customWidth="true" max="8962" min="8962" outlineLevel="0" style="10" width="91.1406215876009"/>
    <col bestFit="true" customWidth="true" max="9216" min="8963" outlineLevel="0" style="10" width="9.14062530925693"/>
    <col customWidth="true" max="9217" min="9217" outlineLevel="0" style="10" width="8"/>
    <col customWidth="true" max="9218" min="9218" outlineLevel="0" style="10" width="91.1406215876009"/>
    <col bestFit="true" customWidth="true" max="9472" min="9219" outlineLevel="0" style="10" width="9.14062530925693"/>
    <col customWidth="true" max="9473" min="9473" outlineLevel="0" style="10" width="8"/>
    <col customWidth="true" max="9474" min="9474" outlineLevel="0" style="10" width="91.1406215876009"/>
    <col bestFit="true" customWidth="true" max="9728" min="9475" outlineLevel="0" style="10" width="9.14062530925693"/>
    <col customWidth="true" max="9729" min="9729" outlineLevel="0" style="10" width="8"/>
    <col customWidth="true" max="9730" min="9730" outlineLevel="0" style="10" width="91.1406215876009"/>
    <col bestFit="true" customWidth="true" max="9984" min="9731" outlineLevel="0" style="10" width="9.14062530925693"/>
    <col customWidth="true" max="9985" min="9985" outlineLevel="0" style="10" width="8"/>
    <col customWidth="true" max="9986" min="9986" outlineLevel="0" style="10" width="91.1406215876009"/>
    <col bestFit="true" customWidth="true" max="10240" min="9987" outlineLevel="0" style="10" width="9.14062530925693"/>
    <col customWidth="true" max="10241" min="10241" outlineLevel="0" style="10" width="8"/>
    <col customWidth="true" max="10242" min="10242" outlineLevel="0" style="10" width="91.1406215876009"/>
    <col bestFit="true" customWidth="true" max="10496" min="10243" outlineLevel="0" style="10" width="9.14062530925693"/>
    <col customWidth="true" max="10497" min="10497" outlineLevel="0" style="10" width="8"/>
    <col customWidth="true" max="10498" min="10498" outlineLevel="0" style="10" width="91.1406215876009"/>
    <col bestFit="true" customWidth="true" max="10752" min="10499" outlineLevel="0" style="10" width="9.14062530925693"/>
    <col customWidth="true" max="10753" min="10753" outlineLevel="0" style="10" width="8"/>
    <col customWidth="true" max="10754" min="10754" outlineLevel="0" style="10" width="91.1406215876009"/>
    <col bestFit="true" customWidth="true" max="11008" min="10755" outlineLevel="0" style="10" width="9.14062530925693"/>
    <col customWidth="true" max="11009" min="11009" outlineLevel="0" style="10" width="8"/>
    <col customWidth="true" max="11010" min="11010" outlineLevel="0" style="10" width="91.1406215876009"/>
    <col bestFit="true" customWidth="true" max="11264" min="11011" outlineLevel="0" style="10" width="9.14062530925693"/>
    <col customWidth="true" max="11265" min="11265" outlineLevel="0" style="10" width="8"/>
    <col customWidth="true" max="11266" min="11266" outlineLevel="0" style="10" width="91.1406215876009"/>
    <col bestFit="true" customWidth="true" max="11520" min="11267" outlineLevel="0" style="10" width="9.14062530925693"/>
    <col customWidth="true" max="11521" min="11521" outlineLevel="0" style="10" width="8"/>
    <col customWidth="true" max="11522" min="11522" outlineLevel="0" style="10" width="91.1406215876009"/>
    <col bestFit="true" customWidth="true" max="11776" min="11523" outlineLevel="0" style="10" width="9.14062530925693"/>
    <col customWidth="true" max="11777" min="11777" outlineLevel="0" style="10" width="8"/>
    <col customWidth="true" max="11778" min="11778" outlineLevel="0" style="10" width="91.1406215876009"/>
    <col bestFit="true" customWidth="true" max="12032" min="11779" outlineLevel="0" style="10" width="9.14062530925693"/>
    <col customWidth="true" max="12033" min="12033" outlineLevel="0" style="10" width="8"/>
    <col customWidth="true" max="12034" min="12034" outlineLevel="0" style="10" width="91.1406215876009"/>
    <col bestFit="true" customWidth="true" max="12288" min="12035" outlineLevel="0" style="10" width="9.14062530925693"/>
    <col customWidth="true" max="12289" min="12289" outlineLevel="0" style="10" width="8"/>
    <col customWidth="true" max="12290" min="12290" outlineLevel="0" style="10" width="91.1406215876009"/>
    <col bestFit="true" customWidth="true" max="12544" min="12291" outlineLevel="0" style="10" width="9.14062530925693"/>
    <col customWidth="true" max="12545" min="12545" outlineLevel="0" style="10" width="8"/>
    <col customWidth="true" max="12546" min="12546" outlineLevel="0" style="10" width="91.1406215876009"/>
    <col bestFit="true" customWidth="true" max="12800" min="12547" outlineLevel="0" style="10" width="9.14062530925693"/>
    <col customWidth="true" max="12801" min="12801" outlineLevel="0" style="10" width="8"/>
    <col customWidth="true" max="12802" min="12802" outlineLevel="0" style="10" width="91.1406215876009"/>
    <col bestFit="true" customWidth="true" max="13056" min="12803" outlineLevel="0" style="10" width="9.14062530925693"/>
    <col customWidth="true" max="13057" min="13057" outlineLevel="0" style="10" width="8"/>
    <col customWidth="true" max="13058" min="13058" outlineLevel="0" style="10" width="91.1406215876009"/>
    <col bestFit="true" customWidth="true" max="13312" min="13059" outlineLevel="0" style="10" width="9.14062530925693"/>
    <col customWidth="true" max="13313" min="13313" outlineLevel="0" style="10" width="8"/>
    <col customWidth="true" max="13314" min="13314" outlineLevel="0" style="10" width="91.1406215876009"/>
    <col bestFit="true" customWidth="true" max="13568" min="13315" outlineLevel="0" style="10" width="9.14062530925693"/>
    <col customWidth="true" max="13569" min="13569" outlineLevel="0" style="10" width="8"/>
    <col customWidth="true" max="13570" min="13570" outlineLevel="0" style="10" width="91.1406215876009"/>
    <col bestFit="true" customWidth="true" max="13824" min="13571" outlineLevel="0" style="10" width="9.14062530925693"/>
    <col customWidth="true" max="13825" min="13825" outlineLevel="0" style="10" width="8"/>
    <col customWidth="true" max="13826" min="13826" outlineLevel="0" style="10" width="91.1406215876009"/>
    <col bestFit="true" customWidth="true" max="14080" min="13827" outlineLevel="0" style="10" width="9.14062530925693"/>
    <col customWidth="true" max="14081" min="14081" outlineLevel="0" style="10" width="8"/>
    <col customWidth="true" max="14082" min="14082" outlineLevel="0" style="10" width="91.1406215876009"/>
    <col bestFit="true" customWidth="true" max="14336" min="14083" outlineLevel="0" style="10" width="9.14062530925693"/>
    <col customWidth="true" max="14337" min="14337" outlineLevel="0" style="10" width="8"/>
    <col customWidth="true" max="14338" min="14338" outlineLevel="0" style="10" width="91.1406215876009"/>
    <col bestFit="true" customWidth="true" max="14592" min="14339" outlineLevel="0" style="10" width="9.14062530925693"/>
    <col customWidth="true" max="14593" min="14593" outlineLevel="0" style="10" width="8"/>
    <col customWidth="true" max="14594" min="14594" outlineLevel="0" style="10" width="91.1406215876009"/>
    <col bestFit="true" customWidth="true" max="14848" min="14595" outlineLevel="0" style="10" width="9.14062530925693"/>
    <col customWidth="true" max="14849" min="14849" outlineLevel="0" style="10" width="8"/>
    <col customWidth="true" max="14850" min="14850" outlineLevel="0" style="10" width="91.1406215876009"/>
    <col bestFit="true" customWidth="true" max="15104" min="14851" outlineLevel="0" style="10" width="9.14062530925693"/>
    <col customWidth="true" max="15105" min="15105" outlineLevel="0" style="10" width="8"/>
    <col customWidth="true" max="15106" min="15106" outlineLevel="0" style="10" width="91.1406215876009"/>
    <col bestFit="true" customWidth="true" max="15360" min="15107" outlineLevel="0" style="10" width="9.14062530925693"/>
    <col customWidth="true" max="15361" min="15361" outlineLevel="0" style="10" width="8"/>
    <col customWidth="true" max="15362" min="15362" outlineLevel="0" style="10" width="91.1406215876009"/>
    <col bestFit="true" customWidth="true" max="15616" min="15363" outlineLevel="0" style="10" width="9.14062530925693"/>
    <col customWidth="true" max="15617" min="15617" outlineLevel="0" style="10" width="8"/>
    <col customWidth="true" max="15618" min="15618" outlineLevel="0" style="10" width="91.1406215876009"/>
    <col bestFit="true" customWidth="true" max="15872" min="15619" outlineLevel="0" style="10" width="9.14062530925693"/>
    <col customWidth="true" max="15873" min="15873" outlineLevel="0" style="10" width="8"/>
    <col customWidth="true" max="15874" min="15874" outlineLevel="0" style="10" width="91.1406215876009"/>
    <col bestFit="true" customWidth="true" max="16128" min="15875" outlineLevel="0" style="10" width="9.14062530925693"/>
    <col customWidth="true" max="16129" min="16129" outlineLevel="0" style="10" width="8"/>
    <col customWidth="true" max="16130" min="16130" outlineLevel="0" style="10" width="91.1406215876009"/>
    <col bestFit="true" customWidth="true" max="16384" min="16131" outlineLevel="0" style="10" width="9.14062530925693"/>
  </cols>
  <sheetData>
    <row outlineLevel="0" r="1">
      <c r="B1" s="11" t="s">
        <v>20</v>
      </c>
    </row>
    <row ht="15.75" outlineLevel="0" r="3">
      <c r="A3" s="3" t="s">
        <v>21</v>
      </c>
      <c r="B3" s="3" t="s"/>
    </row>
    <row ht="15.75" outlineLevel="0" r="4">
      <c r="A4" s="12" t="n"/>
      <c r="B4" s="13" t="n"/>
    </row>
    <row ht="15.75" outlineLevel="0" r="5">
      <c r="A5" s="14" t="s">
        <v>2</v>
      </c>
      <c r="B5" s="14" t="s">
        <v>22</v>
      </c>
    </row>
    <row ht="15.75" outlineLevel="0" r="6">
      <c r="A6" s="9" t="n"/>
      <c r="B6" s="14" t="s">
        <v>23</v>
      </c>
    </row>
    <row ht="15.75" outlineLevel="0" r="7">
      <c r="A7" s="15" t="s">
        <v>24</v>
      </c>
      <c r="B7" s="9" t="s">
        <v>25</v>
      </c>
    </row>
    <row ht="15.75" outlineLevel="0" r="8">
      <c r="A8" s="15" t="s">
        <v>26</v>
      </c>
      <c r="B8" s="9" t="s">
        <v>27</v>
      </c>
    </row>
    <row ht="15.75" outlineLevel="0" r="9">
      <c r="A9" s="15" t="s">
        <v>26</v>
      </c>
      <c r="B9" s="9" t="s">
        <v>28</v>
      </c>
    </row>
    <row ht="15.75" outlineLevel="0" r="10">
      <c r="A10" s="15" t="s">
        <v>29</v>
      </c>
      <c r="B10" s="9" t="s">
        <v>30</v>
      </c>
    </row>
    <row ht="31.5" outlineLevel="0" r="11">
      <c r="A11" s="8" t="s">
        <v>8</v>
      </c>
      <c r="B11" s="14" t="s">
        <v>31</v>
      </c>
    </row>
    <row ht="15.75" outlineLevel="0" r="12">
      <c r="A12" s="8" t="s">
        <v>8</v>
      </c>
      <c r="B12" s="9" t="s">
        <v>32</v>
      </c>
    </row>
    <row customHeight="true" ht="37.5" outlineLevel="0" r="13">
      <c r="A13" s="8" t="s">
        <v>33</v>
      </c>
      <c r="B13" s="9" t="s">
        <v>34</v>
      </c>
    </row>
    <row ht="15.75" outlineLevel="0" r="14">
      <c r="A14" s="8" t="s">
        <v>11</v>
      </c>
      <c r="B14" s="14" t="s">
        <v>35</v>
      </c>
    </row>
    <row ht="47.25" outlineLevel="0" r="15">
      <c r="A15" s="8" t="s">
        <v>36</v>
      </c>
      <c r="B15" s="9" t="s">
        <v>37</v>
      </c>
    </row>
  </sheetData>
  <mergeCells count="1">
    <mergeCell ref="A3:B3"/>
  </mergeCells>
  <pageMargins bottom="0.748031497001648" footer="0.31496062874794" header="0.31496062874794" left="0.708661377429962" right="0.708661377429962" top="0.748031497001648"/>
  <pageSetup fitToHeight="1" fitToWidth="1" orientation="portrait" paperHeight="297mm" paperSize="9" paperWidth="210mm" scale="100"/>
</worksheet>
</file>

<file path=xl/worksheets/sheet20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85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4.28515632731423"/>
    <col customWidth="true" max="2" min="2" outlineLevel="0" width="69.4257792682446"/>
    <col customWidth="true" max="3" min="3" outlineLevel="0" width="11.710937625553"/>
    <col customWidth="true" max="9" min="9" outlineLevel="0" width="10.7109374563868"/>
    <col customWidth="true" max="10" min="10" outlineLevel="0" width="10.2851563273142"/>
  </cols>
  <sheetData>
    <row outlineLevel="0" r="1">
      <c r="I1" s="11" t="s">
        <v>217</v>
      </c>
      <c r="J1" s="11" t="s"/>
    </row>
    <row customHeight="true" ht="23.25" outlineLevel="0" r="3">
      <c r="A3" s="3" t="s">
        <v>218</v>
      </c>
      <c r="B3" s="3" t="s"/>
      <c r="C3" s="3" t="s"/>
      <c r="D3" s="3" t="s"/>
      <c r="E3" s="3" t="s"/>
      <c r="F3" s="3" t="s"/>
      <c r="G3" s="3" t="s"/>
      <c r="H3" s="3" t="s"/>
      <c r="I3" s="3" t="s"/>
      <c r="J3" s="3" t="s"/>
    </row>
    <row customHeight="true" hidden="false" ht="20.9999923706055" outlineLevel="0" r="4">
      <c r="A4" s="78" t="n"/>
      <c r="B4" s="79" t="n"/>
      <c r="C4" s="79" t="n"/>
      <c r="D4" s="79" t="n"/>
      <c r="E4" s="79" t="n"/>
      <c r="F4" s="79" t="n"/>
      <c r="G4" s="79" t="n"/>
      <c r="H4" s="79" t="n"/>
      <c r="I4" s="79" t="n"/>
      <c r="J4" s="4" t="n"/>
    </row>
    <row customHeight="true" ht="35.25" outlineLevel="0" r="5">
      <c r="A5" s="80" t="s">
        <v>219</v>
      </c>
      <c r="B5" s="81" t="s">
        <v>220</v>
      </c>
      <c r="C5" s="81" t="s">
        <v>221</v>
      </c>
      <c r="D5" s="82" t="s"/>
      <c r="E5" s="82" t="s"/>
      <c r="F5" s="82" t="s"/>
      <c r="G5" s="82" t="s"/>
      <c r="H5" s="82" t="s"/>
      <c r="I5" s="83" t="s"/>
      <c r="J5" s="6" t="s">
        <v>222</v>
      </c>
    </row>
    <row ht="15.75" outlineLevel="0" r="6">
      <c r="A6" s="6" t="n"/>
      <c r="B6" s="84" t="s">
        <v>63</v>
      </c>
      <c r="C6" s="6" t="n">
        <v>2019</v>
      </c>
      <c r="D6" s="6" t="n">
        <v>2020</v>
      </c>
      <c r="E6" s="6" t="n">
        <v>2021</v>
      </c>
      <c r="F6" s="6" t="n">
        <v>2022</v>
      </c>
      <c r="G6" s="6" t="n">
        <v>2023</v>
      </c>
      <c r="H6" s="6" t="n">
        <v>2024</v>
      </c>
      <c r="I6" s="6" t="n">
        <v>2025</v>
      </c>
      <c r="J6" s="53" t="s"/>
    </row>
    <row ht="15.75" outlineLevel="0" r="7">
      <c r="A7" s="45" t="s">
        <v>5</v>
      </c>
      <c r="B7" s="57" t="s">
        <v>223</v>
      </c>
      <c r="C7" s="85" t="n">
        <v>4623</v>
      </c>
      <c r="D7" s="85" t="n">
        <v>4623</v>
      </c>
      <c r="E7" s="85" t="n">
        <v>4623</v>
      </c>
      <c r="F7" s="85" t="n">
        <v>4623</v>
      </c>
      <c r="G7" s="85" t="n">
        <v>4623</v>
      </c>
      <c r="H7" s="85" t="n">
        <v>4623</v>
      </c>
      <c r="I7" s="85" t="n">
        <v>4623</v>
      </c>
      <c r="J7" s="20" t="s">
        <v>224</v>
      </c>
    </row>
    <row ht="15.75" outlineLevel="0" r="8">
      <c r="A8" s="45" t="s">
        <v>8</v>
      </c>
      <c r="B8" s="57" t="s">
        <v>225</v>
      </c>
      <c r="C8" s="20" t="n">
        <v>133.542</v>
      </c>
      <c r="D8" s="20" t="n">
        <v>133.43</v>
      </c>
      <c r="E8" s="20" t="n">
        <v>133.649</v>
      </c>
      <c r="F8" s="20" t="n">
        <v>133.982</v>
      </c>
      <c r="G8" s="20" t="n">
        <v>134.395</v>
      </c>
      <c r="H8" s="20" t="n">
        <v>134.821</v>
      </c>
      <c r="I8" s="20" t="n">
        <v>134.821</v>
      </c>
      <c r="J8" s="85" t="n">
        <f aca="false" ca="false" dt2D="false" dtr="false" t="normal">I8/C8</f>
        <v>1.0095775111949798</v>
      </c>
    </row>
    <row customHeight="true" ht="20.25" outlineLevel="0" r="9">
      <c r="A9" s="45" t="s">
        <v>11</v>
      </c>
      <c r="B9" s="57" t="s">
        <v>226</v>
      </c>
      <c r="C9" s="20" t="n">
        <v>867</v>
      </c>
      <c r="D9" s="20" t="n">
        <v>867</v>
      </c>
      <c r="E9" s="20" t="n">
        <v>867</v>
      </c>
      <c r="F9" s="20" t="n">
        <v>867</v>
      </c>
      <c r="G9" s="20" t="n">
        <v>867</v>
      </c>
      <c r="H9" s="20" t="n">
        <v>867</v>
      </c>
      <c r="I9" s="20" t="n">
        <v>867</v>
      </c>
      <c r="J9" s="85" t="n">
        <f aca="false" ca="false" dt2D="false" dtr="false" t="normal">I9/C9</f>
        <v>1</v>
      </c>
    </row>
    <row ht="15.75" outlineLevel="0" r="10">
      <c r="A10" s="45" t="s">
        <v>14</v>
      </c>
      <c r="B10" s="57" t="s">
        <v>227</v>
      </c>
      <c r="C10" s="20" t="n">
        <v>0.81</v>
      </c>
      <c r="D10" s="20" t="n">
        <v>0.81</v>
      </c>
      <c r="E10" s="20" t="n">
        <v>0.81</v>
      </c>
      <c r="F10" s="20" t="n">
        <v>0.81</v>
      </c>
      <c r="G10" s="20" t="n">
        <v>0.81</v>
      </c>
      <c r="H10" s="20" t="n">
        <v>0.81</v>
      </c>
      <c r="I10" s="20" t="n">
        <v>0.81</v>
      </c>
      <c r="J10" s="85" t="n">
        <v>1</v>
      </c>
    </row>
    <row ht="15.75" outlineLevel="0" r="11">
      <c r="A11" s="45" t="s">
        <v>17</v>
      </c>
      <c r="B11" s="57" t="s">
        <v>228</v>
      </c>
      <c r="C11" s="20" t="n">
        <f aca="false" ca="false" dt2D="false" dtr="false" t="normal">C9*C10-0.02</f>
        <v>702.2500000000001</v>
      </c>
      <c r="D11" s="20" t="n">
        <f aca="false" ca="false" dt2D="false" dtr="false" t="normal">D9*D10-0.02</f>
        <v>702.2500000000001</v>
      </c>
      <c r="E11" s="20" t="n">
        <f aca="false" ca="false" dt2D="false" dtr="false" t="normal">E9*E10-0.02</f>
        <v>702.2500000000001</v>
      </c>
      <c r="F11" s="20" t="n">
        <f aca="false" ca="false" dt2D="false" dtr="false" t="normal">F9*F10-0.02</f>
        <v>702.2500000000001</v>
      </c>
      <c r="G11" s="20" t="n">
        <f aca="false" ca="false" dt2D="false" dtr="false" t="normal">G9*G10-0.02</f>
        <v>702.2500000000001</v>
      </c>
      <c r="H11" s="20" t="n">
        <f aca="false" ca="false" dt2D="false" dtr="false" t="normal">H9*H10-0.02</f>
        <v>702.2500000000001</v>
      </c>
      <c r="I11" s="20" t="n">
        <f aca="false" ca="false" dt2D="false" dtr="false" t="normal">I9*I10-0.02</f>
        <v>702.2500000000001</v>
      </c>
      <c r="J11" s="85" t="n">
        <f aca="false" ca="false" dt2D="false" dtr="false" t="normal">I11/C11</f>
        <v>1</v>
      </c>
    </row>
    <row ht="15.75" outlineLevel="0" r="12">
      <c r="A12" s="45" t="s">
        <v>69</v>
      </c>
      <c r="B12" s="57" t="s">
        <v>229</v>
      </c>
      <c r="C12" s="6" t="n">
        <v>762.25</v>
      </c>
      <c r="D12" s="20" t="n">
        <v>753.5</v>
      </c>
      <c r="E12" s="20" t="n">
        <v>731.5</v>
      </c>
      <c r="F12" s="20" t="n">
        <v>717.5</v>
      </c>
      <c r="G12" s="20" t="n">
        <v>707.5</v>
      </c>
      <c r="H12" s="20" t="n">
        <v>702.5</v>
      </c>
      <c r="I12" s="20" t="n">
        <v>700.5</v>
      </c>
      <c r="J12" s="85" t="n">
        <f aca="false" ca="false" dt2D="false" dtr="false" t="normal">I12/C12</f>
        <v>0.9189898327320433</v>
      </c>
    </row>
    <row ht="15.75" outlineLevel="0" r="13">
      <c r="A13" s="45" t="s">
        <v>71</v>
      </c>
      <c r="B13" s="57" t="s">
        <v>230</v>
      </c>
      <c r="C13" s="86" t="n">
        <f aca="false" ca="false" dt2D="false" dtr="false" t="normal">C11/C12</f>
        <v>0.9212856674319451</v>
      </c>
      <c r="D13" s="86" t="n">
        <f aca="false" ca="false" dt2D="false" dtr="false" t="normal">D11/D12</f>
        <v>0.9319840743198409</v>
      </c>
      <c r="E13" s="86" t="n">
        <f aca="false" ca="false" dt2D="false" dtr="false" t="normal">E11/E12</f>
        <v>0.9600136705399864</v>
      </c>
      <c r="F13" s="86" t="n">
        <f aca="false" ca="false" dt2D="false" dtr="false" t="normal">F11/F12</f>
        <v>0.9787456445993032</v>
      </c>
      <c r="G13" s="86" t="n">
        <f aca="false" ca="false" dt2D="false" dtr="false" t="normal">G11/G12</f>
        <v>0.9925795053003535</v>
      </c>
      <c r="H13" s="86" t="n">
        <f aca="false" ca="false" dt2D="false" dtr="false" t="normal">H11/H12</f>
        <v>0.9996441281138791</v>
      </c>
      <c r="I13" s="86" t="n">
        <f aca="false" ca="false" dt2D="false" dtr="false" t="normal">I11/I12</f>
        <v>1.0024982155603142</v>
      </c>
      <c r="J13" s="20" t="s">
        <v>224</v>
      </c>
    </row>
    <row customHeight="true" ht="30" outlineLevel="0" r="14">
      <c r="A14" s="31" t="n"/>
      <c r="B14" s="84" t="s">
        <v>87</v>
      </c>
      <c r="C14" s="6" t="n">
        <v>2019</v>
      </c>
      <c r="D14" s="6" t="n">
        <v>2020</v>
      </c>
      <c r="E14" s="6" t="n">
        <v>2021</v>
      </c>
      <c r="F14" s="6" t="n">
        <v>2022</v>
      </c>
      <c r="G14" s="6" t="n">
        <v>2023</v>
      </c>
      <c r="H14" s="6" t="n">
        <v>2024</v>
      </c>
      <c r="I14" s="6" t="n">
        <v>2025</v>
      </c>
      <c r="J14" s="6" t="s">
        <v>222</v>
      </c>
    </row>
    <row ht="15.75" outlineLevel="0" r="15">
      <c r="A15" s="45" t="s">
        <v>73</v>
      </c>
      <c r="B15" s="87" t="s">
        <v>223</v>
      </c>
      <c r="C15" s="85" t="n">
        <v>4623</v>
      </c>
      <c r="D15" s="85" t="n">
        <v>4623</v>
      </c>
      <c r="E15" s="85" t="n">
        <v>4623</v>
      </c>
      <c r="F15" s="85" t="n">
        <v>4623</v>
      </c>
      <c r="G15" s="85" t="n">
        <v>4623</v>
      </c>
      <c r="H15" s="85" t="n">
        <v>4623</v>
      </c>
      <c r="I15" s="85" t="n">
        <v>4623</v>
      </c>
      <c r="J15" s="20" t="s">
        <v>224</v>
      </c>
    </row>
    <row ht="15.75" outlineLevel="0" r="16">
      <c r="A16" s="45" t="s">
        <v>75</v>
      </c>
      <c r="B16" s="57" t="s">
        <v>225</v>
      </c>
      <c r="C16" s="20" t="n">
        <v>133.542</v>
      </c>
      <c r="D16" s="20" t="n">
        <v>133.43</v>
      </c>
      <c r="E16" s="20" t="n">
        <v>133.649</v>
      </c>
      <c r="F16" s="20" t="n">
        <v>133.982</v>
      </c>
      <c r="G16" s="20" t="n">
        <v>134.395</v>
      </c>
      <c r="H16" s="20" t="n">
        <v>134.821</v>
      </c>
      <c r="I16" s="20" t="n">
        <v>134.821</v>
      </c>
      <c r="J16" s="85" t="n">
        <f aca="false" ca="false" dt2D="false" dtr="false" t="normal">I16/C16</f>
        <v>1.0095775111949798</v>
      </c>
    </row>
    <row customHeight="true" ht="15" outlineLevel="0" r="17">
      <c r="A17" s="45" t="s">
        <v>77</v>
      </c>
      <c r="B17" s="57" t="s">
        <v>226</v>
      </c>
      <c r="C17" s="6" t="n">
        <v>1735</v>
      </c>
      <c r="D17" s="6" t="n">
        <v>1735</v>
      </c>
      <c r="E17" s="6" t="n">
        <v>1735</v>
      </c>
      <c r="F17" s="6" t="n">
        <v>1735</v>
      </c>
      <c r="G17" s="6" t="n">
        <v>1735</v>
      </c>
      <c r="H17" s="6" t="n">
        <v>1735</v>
      </c>
      <c r="I17" s="6" t="n">
        <v>1735</v>
      </c>
      <c r="J17" s="85" t="n">
        <f aca="false" ca="false" dt2D="false" dtr="false" t="normal">I17/C17</f>
        <v>1</v>
      </c>
    </row>
    <row ht="15.75" outlineLevel="0" r="18">
      <c r="A18" s="45" t="s">
        <v>79</v>
      </c>
      <c r="B18" s="57" t="s">
        <v>227</v>
      </c>
      <c r="C18" s="20" t="n">
        <v>0.81</v>
      </c>
      <c r="D18" s="20" t="n">
        <v>0.81</v>
      </c>
      <c r="E18" s="20" t="n">
        <v>0.81</v>
      </c>
      <c r="F18" s="20" t="n">
        <v>0.81</v>
      </c>
      <c r="G18" s="20" t="n">
        <v>0.81</v>
      </c>
      <c r="H18" s="20" t="n">
        <v>0.81</v>
      </c>
      <c r="I18" s="20" t="n">
        <v>0.81</v>
      </c>
      <c r="J18" s="85" t="n">
        <v>1</v>
      </c>
    </row>
    <row ht="15.75" outlineLevel="0" r="19">
      <c r="A19" s="45" t="s">
        <v>81</v>
      </c>
      <c r="B19" s="87" t="s">
        <v>228</v>
      </c>
      <c r="C19" s="20" t="n">
        <f aca="false" ca="false" dt2D="false" dtr="false" t="normal">C17*C18+0.15</f>
        <v>1405.5000000000002</v>
      </c>
      <c r="D19" s="20" t="n">
        <f aca="false" ca="false" dt2D="false" dtr="false" t="normal">D17*D18+0.15</f>
        <v>1405.5000000000002</v>
      </c>
      <c r="E19" s="20" t="n">
        <f aca="false" ca="false" dt2D="false" dtr="false" t="normal">E17*E18+0.15</f>
        <v>1405.5000000000002</v>
      </c>
      <c r="F19" s="20" t="n">
        <f aca="false" ca="false" dt2D="false" dtr="false" t="normal">F17*F18+0.15</f>
        <v>1405.5000000000002</v>
      </c>
      <c r="G19" s="20" t="n">
        <f aca="false" ca="false" dt2D="false" dtr="false" t="normal">G17*G18+0.15</f>
        <v>1405.5000000000002</v>
      </c>
      <c r="H19" s="20" t="n">
        <f aca="false" ca="false" dt2D="false" dtr="false" t="normal">H17*H18+0.15</f>
        <v>1405.5000000000002</v>
      </c>
      <c r="I19" s="20" t="n">
        <f aca="false" ca="false" dt2D="false" dtr="false" t="normal">I17*I18+0.15</f>
        <v>1405.5000000000002</v>
      </c>
      <c r="J19" s="85" t="n">
        <f aca="false" ca="false" dt2D="false" dtr="false" t="normal">I19/C19</f>
        <v>1</v>
      </c>
    </row>
    <row ht="15.75" outlineLevel="0" r="20">
      <c r="A20" s="45" t="s">
        <v>231</v>
      </c>
      <c r="B20" s="87" t="s">
        <v>229</v>
      </c>
      <c r="C20" s="6" t="n">
        <v>1525</v>
      </c>
      <c r="D20" s="6" t="n">
        <v>1518</v>
      </c>
      <c r="E20" s="6" t="n">
        <v>1485</v>
      </c>
      <c r="F20" s="6" t="n">
        <v>1469</v>
      </c>
      <c r="G20" s="6" t="n">
        <v>1457</v>
      </c>
      <c r="H20" s="6" t="n">
        <v>1417</v>
      </c>
      <c r="I20" s="6" t="n">
        <v>1405</v>
      </c>
      <c r="J20" s="85" t="n">
        <f aca="false" ca="false" dt2D="false" dtr="false" t="normal">I20/C20</f>
        <v>0.921311475409836</v>
      </c>
    </row>
    <row ht="15.75" outlineLevel="0" r="21">
      <c r="A21" s="45" t="s">
        <v>232</v>
      </c>
      <c r="B21" s="87" t="s">
        <v>230</v>
      </c>
      <c r="C21" s="86" t="n">
        <f aca="false" ca="false" dt2D="false" dtr="false" t="normal">C19/C20</f>
        <v>0.9216393442622952</v>
      </c>
      <c r="D21" s="86" t="n">
        <f aca="false" ca="false" dt2D="false" dtr="false" t="normal">D19/D20</f>
        <v>0.9258893280632412</v>
      </c>
      <c r="E21" s="86" t="n">
        <f aca="false" ca="false" dt2D="false" dtr="false" t="normal">E19/E20</f>
        <v>0.9464646464646466</v>
      </c>
      <c r="F21" s="86" t="n">
        <f aca="false" ca="false" dt2D="false" dtr="false" t="normal">F19/F20</f>
        <v>0.956773315180395</v>
      </c>
      <c r="G21" s="86" t="n">
        <f aca="false" ca="false" dt2D="false" dtr="false" t="normal">G19/G20</f>
        <v>0.9646533973919014</v>
      </c>
      <c r="H21" s="86" t="n">
        <f aca="false" ca="false" dt2D="false" dtr="false" t="normal">H19/H20</f>
        <v>0.9918842625264646</v>
      </c>
      <c r="I21" s="86" t="n">
        <f aca="false" ca="false" dt2D="false" dtr="false" t="normal">I19/I20</f>
        <v>1.0003558718861212</v>
      </c>
      <c r="J21" s="20" t="s">
        <v>224</v>
      </c>
    </row>
    <row ht="31.5" outlineLevel="0" r="22">
      <c r="A22" s="31" t="n"/>
      <c r="B22" s="84" t="s">
        <v>102</v>
      </c>
      <c r="C22" s="6" t="n">
        <v>2019</v>
      </c>
      <c r="D22" s="6" t="n">
        <v>2020</v>
      </c>
      <c r="E22" s="6" t="n">
        <v>2021</v>
      </c>
      <c r="F22" s="6" t="n">
        <v>2022</v>
      </c>
      <c r="G22" s="6" t="n">
        <v>2023</v>
      </c>
      <c r="H22" s="6" t="n">
        <v>2024</v>
      </c>
      <c r="I22" s="6" t="n">
        <v>2025</v>
      </c>
      <c r="J22" s="6" t="s">
        <v>222</v>
      </c>
    </row>
    <row ht="15.75" outlineLevel="0" r="23">
      <c r="A23" s="45" t="s">
        <v>233</v>
      </c>
      <c r="B23" s="87" t="s">
        <v>223</v>
      </c>
      <c r="C23" s="85" t="n">
        <v>4623</v>
      </c>
      <c r="D23" s="85" t="n">
        <v>4623</v>
      </c>
      <c r="E23" s="85" t="n">
        <v>4623</v>
      </c>
      <c r="F23" s="85" t="n">
        <v>4623</v>
      </c>
      <c r="G23" s="85" t="n">
        <v>4623</v>
      </c>
      <c r="H23" s="85" t="n">
        <v>4623</v>
      </c>
      <c r="I23" s="85" t="n">
        <v>4623</v>
      </c>
      <c r="J23" s="20" t="s">
        <v>224</v>
      </c>
    </row>
    <row ht="15.75" outlineLevel="0" r="24">
      <c r="A24" s="45" t="s">
        <v>234</v>
      </c>
      <c r="B24" s="57" t="s">
        <v>225</v>
      </c>
      <c r="C24" s="20" t="n">
        <v>133.542</v>
      </c>
      <c r="D24" s="20" t="n">
        <v>133.43</v>
      </c>
      <c r="E24" s="20" t="n">
        <v>133.649</v>
      </c>
      <c r="F24" s="20" t="n">
        <v>133.982</v>
      </c>
      <c r="G24" s="20" t="n">
        <v>134.395</v>
      </c>
      <c r="H24" s="20" t="n">
        <v>134.821</v>
      </c>
      <c r="I24" s="20" t="n">
        <v>134.821</v>
      </c>
      <c r="J24" s="85" t="n">
        <f aca="false" ca="false" dt2D="false" dtr="false" t="normal">I24/C24</f>
        <v>1.0095775111949798</v>
      </c>
    </row>
    <row customHeight="true" ht="21" outlineLevel="0" r="25">
      <c r="A25" s="45" t="s">
        <v>235</v>
      </c>
      <c r="B25" s="57" t="s">
        <v>226</v>
      </c>
      <c r="C25" s="6" t="n">
        <v>322</v>
      </c>
      <c r="D25" s="6" t="n">
        <v>322</v>
      </c>
      <c r="E25" s="6" t="n">
        <v>322</v>
      </c>
      <c r="F25" s="6" t="n">
        <v>322</v>
      </c>
      <c r="G25" s="6" t="n">
        <v>322</v>
      </c>
      <c r="H25" s="6" t="n">
        <v>322</v>
      </c>
      <c r="I25" s="6" t="n">
        <v>322</v>
      </c>
      <c r="J25" s="85" t="n">
        <f aca="false" ca="false" dt2D="false" dtr="false" t="normal">I25/C25</f>
        <v>1</v>
      </c>
    </row>
    <row ht="15.75" outlineLevel="0" r="26">
      <c r="A26" s="45" t="s">
        <v>236</v>
      </c>
      <c r="B26" s="57" t="s">
        <v>227</v>
      </c>
      <c r="C26" s="20" t="n">
        <v>0.81</v>
      </c>
      <c r="D26" s="20" t="n">
        <v>0.81</v>
      </c>
      <c r="E26" s="20" t="n">
        <v>0.81</v>
      </c>
      <c r="F26" s="20" t="n">
        <v>0.81</v>
      </c>
      <c r="G26" s="20" t="n">
        <v>0.81</v>
      </c>
      <c r="H26" s="20" t="n">
        <v>0.81</v>
      </c>
      <c r="I26" s="20" t="n">
        <v>0.81</v>
      </c>
      <c r="J26" s="85" t="n">
        <v>1</v>
      </c>
    </row>
    <row ht="15.75" outlineLevel="0" r="27">
      <c r="A27" s="45" t="s">
        <v>237</v>
      </c>
      <c r="B27" s="87" t="s">
        <v>228</v>
      </c>
      <c r="C27" s="20" t="n">
        <f aca="false" ca="false" dt2D="false" dtr="false" t="normal">C25*C26+0.18</f>
        <v>261</v>
      </c>
      <c r="D27" s="20" t="n">
        <f aca="false" ca="false" dt2D="false" dtr="false" t="normal">D25*D26+0.18</f>
        <v>261</v>
      </c>
      <c r="E27" s="20" t="n">
        <f aca="false" ca="false" dt2D="false" dtr="false" t="normal">E25*E26+0.18</f>
        <v>261</v>
      </c>
      <c r="F27" s="20" t="n">
        <f aca="false" ca="false" dt2D="false" dtr="false" t="normal">F25*F26+0.18</f>
        <v>261</v>
      </c>
      <c r="G27" s="20" t="n">
        <f aca="false" ca="false" dt2D="false" dtr="false" t="normal">G25*G26+0.18</f>
        <v>261</v>
      </c>
      <c r="H27" s="20" t="n">
        <f aca="false" ca="false" dt2D="false" dtr="false" t="normal">H25*H26+0.18</f>
        <v>261</v>
      </c>
      <c r="I27" s="20" t="n">
        <f aca="false" ca="false" dt2D="false" dtr="false" t="normal">I25*I26+0.18</f>
        <v>261</v>
      </c>
      <c r="J27" s="85" t="n">
        <f aca="false" ca="false" dt2D="false" dtr="false" t="normal">I27/C27</f>
        <v>1</v>
      </c>
    </row>
    <row ht="15.75" outlineLevel="0" r="28">
      <c r="A28" s="45" t="s">
        <v>238</v>
      </c>
      <c r="B28" s="87" t="s">
        <v>229</v>
      </c>
      <c r="C28" s="6" t="n">
        <v>261.25</v>
      </c>
      <c r="D28" s="6" t="n">
        <v>261.25</v>
      </c>
      <c r="E28" s="6" t="n">
        <v>261.25</v>
      </c>
      <c r="F28" s="6" t="n">
        <v>261.25</v>
      </c>
      <c r="G28" s="6" t="n">
        <v>261.25</v>
      </c>
      <c r="H28" s="6" t="n">
        <v>261.25</v>
      </c>
      <c r="I28" s="6" t="n">
        <v>261.25</v>
      </c>
      <c r="J28" s="85" t="n">
        <f aca="false" ca="false" dt2D="false" dtr="false" t="normal">I28/C28</f>
        <v>1</v>
      </c>
    </row>
    <row ht="15.75" outlineLevel="0" r="29">
      <c r="A29" s="45" t="s">
        <v>239</v>
      </c>
      <c r="B29" s="87" t="s">
        <v>230</v>
      </c>
      <c r="C29" s="86" t="n">
        <f aca="false" ca="false" dt2D="false" dtr="false" t="normal">C27/C28</f>
        <v>0.999043062200957</v>
      </c>
      <c r="D29" s="86" t="n">
        <f aca="false" ca="false" dt2D="false" dtr="false" t="normal">D27/D28</f>
        <v>0.999043062200957</v>
      </c>
      <c r="E29" s="86" t="n">
        <f aca="false" ca="false" dt2D="false" dtr="false" t="normal">E27/E28</f>
        <v>0.999043062200957</v>
      </c>
      <c r="F29" s="86" t="n">
        <f aca="false" ca="false" dt2D="false" dtr="false" t="normal">F27/F28</f>
        <v>0.999043062200957</v>
      </c>
      <c r="G29" s="86" t="n">
        <f aca="false" ca="false" dt2D="false" dtr="false" t="normal">G27/G28</f>
        <v>0.999043062200957</v>
      </c>
      <c r="H29" s="86" t="n">
        <f aca="false" ca="false" dt2D="false" dtr="false" t="normal">H27/H28</f>
        <v>0.999043062200957</v>
      </c>
      <c r="I29" s="86" t="n">
        <f aca="false" ca="false" dt2D="false" dtr="false" t="normal">I27/I28</f>
        <v>0.999043062200957</v>
      </c>
      <c r="J29" s="20" t="s">
        <v>224</v>
      </c>
    </row>
    <row ht="31.5" outlineLevel="0" r="30">
      <c r="A30" s="6" t="n"/>
      <c r="B30" s="84" t="s">
        <v>240</v>
      </c>
      <c r="C30" s="6" t="n">
        <v>2019</v>
      </c>
      <c r="D30" s="6" t="n">
        <v>2020</v>
      </c>
      <c r="E30" s="6" t="n">
        <v>2021</v>
      </c>
      <c r="F30" s="6" t="n">
        <v>2022</v>
      </c>
      <c r="G30" s="6" t="n">
        <v>2023</v>
      </c>
      <c r="H30" s="6" t="n">
        <v>2024</v>
      </c>
      <c r="I30" s="6" t="n">
        <v>2025</v>
      </c>
      <c r="J30" s="6" t="s">
        <v>222</v>
      </c>
    </row>
    <row ht="15.75" outlineLevel="0" r="31">
      <c r="A31" s="45" t="s">
        <v>241</v>
      </c>
      <c r="B31" s="57" t="s">
        <v>223</v>
      </c>
      <c r="C31" s="85" t="n">
        <v>4623</v>
      </c>
      <c r="D31" s="85" t="n">
        <v>4623</v>
      </c>
      <c r="E31" s="85" t="n">
        <v>4623</v>
      </c>
      <c r="F31" s="85" t="n">
        <v>4623</v>
      </c>
      <c r="G31" s="85" t="n">
        <v>4623</v>
      </c>
      <c r="H31" s="85" t="n">
        <v>4623</v>
      </c>
      <c r="I31" s="85" t="n">
        <v>4623</v>
      </c>
      <c r="J31" s="20" t="s">
        <v>224</v>
      </c>
    </row>
    <row ht="15.75" outlineLevel="0" r="32">
      <c r="A32" s="45" t="s">
        <v>242</v>
      </c>
      <c r="B32" s="57" t="s">
        <v>225</v>
      </c>
      <c r="C32" s="20" t="n">
        <v>133.542</v>
      </c>
      <c r="D32" s="20" t="n">
        <v>133.43</v>
      </c>
      <c r="E32" s="20" t="n">
        <v>133.649</v>
      </c>
      <c r="F32" s="20" t="n">
        <v>133.982</v>
      </c>
      <c r="G32" s="20" t="n">
        <v>134.395</v>
      </c>
      <c r="H32" s="20" t="n">
        <v>134.821</v>
      </c>
      <c r="I32" s="20" t="n">
        <v>134.821</v>
      </c>
      <c r="J32" s="85" t="n">
        <f aca="false" ca="false" dt2D="false" dtr="false" t="normal">I32/C32</f>
        <v>1.0095775111949798</v>
      </c>
    </row>
    <row customHeight="true" ht="20.25" outlineLevel="0" r="33">
      <c r="A33" s="45" t="s">
        <v>243</v>
      </c>
      <c r="B33" s="57" t="s">
        <v>226</v>
      </c>
      <c r="C33" s="20" t="n">
        <v>525</v>
      </c>
      <c r="D33" s="20" t="n">
        <v>525</v>
      </c>
      <c r="E33" s="20" t="n">
        <v>525</v>
      </c>
      <c r="F33" s="20" t="n">
        <v>525</v>
      </c>
      <c r="G33" s="20" t="n">
        <v>525</v>
      </c>
      <c r="H33" s="20" t="n">
        <v>525</v>
      </c>
      <c r="I33" s="20" t="n">
        <v>525</v>
      </c>
      <c r="J33" s="85" t="n">
        <f aca="false" ca="false" dt2D="false" dtr="false" t="normal">I33/C33</f>
        <v>1</v>
      </c>
    </row>
    <row ht="15.75" outlineLevel="0" r="34">
      <c r="A34" s="45" t="s">
        <v>244</v>
      </c>
      <c r="B34" s="57" t="s">
        <v>227</v>
      </c>
      <c r="C34" s="20" t="n">
        <v>0.81</v>
      </c>
      <c r="D34" s="20" t="n">
        <v>0.81</v>
      </c>
      <c r="E34" s="20" t="n">
        <v>0.81</v>
      </c>
      <c r="F34" s="20" t="n">
        <v>0.81</v>
      </c>
      <c r="G34" s="20" t="n">
        <v>0.81</v>
      </c>
      <c r="H34" s="20" t="n">
        <v>0.81</v>
      </c>
      <c r="I34" s="20" t="n">
        <v>0.81</v>
      </c>
      <c r="J34" s="85" t="n">
        <v>1</v>
      </c>
    </row>
    <row ht="15.75" outlineLevel="0" r="35">
      <c r="A35" s="45" t="s">
        <v>245</v>
      </c>
      <c r="B35" s="57" t="s">
        <v>228</v>
      </c>
      <c r="C35" s="20" t="n">
        <f aca="false" ca="false" dt2D="false" dtr="false" t="normal">C33*C34</f>
        <v>425.25</v>
      </c>
      <c r="D35" s="20" t="n">
        <f aca="false" ca="false" dt2D="false" dtr="false" t="normal">D33*D34</f>
        <v>425.25</v>
      </c>
      <c r="E35" s="20" t="n">
        <f aca="false" ca="false" dt2D="false" dtr="false" t="normal">E33*E34</f>
        <v>425.25</v>
      </c>
      <c r="F35" s="20" t="n">
        <f aca="false" ca="false" dt2D="false" dtr="false" t="normal">F33*F34</f>
        <v>425.25</v>
      </c>
      <c r="G35" s="20" t="n">
        <f aca="false" ca="false" dt2D="false" dtr="false" t="normal">G33*G34</f>
        <v>425.25</v>
      </c>
      <c r="H35" s="20" t="n">
        <f aca="false" ca="false" dt2D="false" dtr="false" t="normal">H33*H34</f>
        <v>425.25</v>
      </c>
      <c r="I35" s="20" t="n">
        <f aca="false" ca="false" dt2D="false" dtr="false" t="normal">I33*I34</f>
        <v>425.25</v>
      </c>
      <c r="J35" s="85" t="n">
        <f aca="false" ca="false" dt2D="false" dtr="false" t="normal">I35/C35</f>
        <v>1</v>
      </c>
    </row>
    <row ht="15.75" outlineLevel="0" r="36">
      <c r="A36" s="45" t="s">
        <v>246</v>
      </c>
      <c r="B36" s="57" t="s">
        <v>229</v>
      </c>
      <c r="C36" s="6" t="n">
        <v>453.75</v>
      </c>
      <c r="D36" s="20" t="n">
        <v>452.75</v>
      </c>
      <c r="E36" s="20" t="n">
        <v>447.75</v>
      </c>
      <c r="F36" s="20" t="n">
        <v>437.75</v>
      </c>
      <c r="G36" s="20" t="n">
        <v>431.75</v>
      </c>
      <c r="H36" s="20" t="n">
        <v>428.75</v>
      </c>
      <c r="I36" s="20" t="n">
        <v>426.75</v>
      </c>
      <c r="J36" s="85" t="n">
        <f aca="false" ca="false" dt2D="false" dtr="false" t="normal">I36/C36</f>
        <v>0.9404958677685951</v>
      </c>
    </row>
    <row ht="15.75" outlineLevel="0" r="37">
      <c r="A37" s="45" t="s">
        <v>247</v>
      </c>
      <c r="B37" s="57" t="s">
        <v>230</v>
      </c>
      <c r="C37" s="86" t="n">
        <f aca="false" ca="false" dt2D="false" dtr="false" t="normal">C35/C36</f>
        <v>0.9371900826446281</v>
      </c>
      <c r="D37" s="86" t="n">
        <f aca="false" ca="false" dt2D="false" dtr="false" t="normal">D35/D36</f>
        <v>0.9392600773053562</v>
      </c>
      <c r="E37" s="86" t="n">
        <f aca="false" ca="false" dt2D="false" dtr="false" t="normal">E35/E36</f>
        <v>0.949748743718593</v>
      </c>
      <c r="F37" s="86" t="n">
        <f aca="false" ca="false" dt2D="false" dtr="false" t="normal">F35/F36</f>
        <v>0.9714448886350657</v>
      </c>
      <c r="G37" s="86" t="n">
        <f aca="false" ca="false" dt2D="false" dtr="false" t="normal">G35/G36</f>
        <v>0.984944991314418</v>
      </c>
      <c r="H37" s="86" t="n">
        <f aca="false" ca="false" dt2D="false" dtr="false" t="normal">H35/H36</f>
        <v>0.9918367346938776</v>
      </c>
      <c r="I37" s="86" t="n">
        <f aca="false" ca="false" dt2D="false" dtr="false" t="normal">I35/I36</f>
        <v>0.9964850615114236</v>
      </c>
      <c r="J37" s="20" t="s">
        <v>224</v>
      </c>
    </row>
    <row customHeight="true" ht="35.25" outlineLevel="0" r="38">
      <c r="A38" s="31" t="n"/>
      <c r="B38" s="84" t="s">
        <v>248</v>
      </c>
      <c r="C38" s="6" t="n">
        <v>2019</v>
      </c>
      <c r="D38" s="6" t="n">
        <v>2020</v>
      </c>
      <c r="E38" s="6" t="n">
        <v>2021</v>
      </c>
      <c r="F38" s="6" t="n">
        <v>2022</v>
      </c>
      <c r="G38" s="6" t="n">
        <v>2023</v>
      </c>
      <c r="H38" s="6" t="n">
        <v>2024</v>
      </c>
      <c r="I38" s="6" t="n">
        <v>2025</v>
      </c>
      <c r="J38" s="6" t="s">
        <v>222</v>
      </c>
    </row>
    <row ht="15.75" outlineLevel="0" r="39">
      <c r="A39" s="45" t="s">
        <v>249</v>
      </c>
      <c r="B39" s="87" t="s">
        <v>223</v>
      </c>
      <c r="C39" s="85" t="n">
        <v>4623</v>
      </c>
      <c r="D39" s="85" t="n">
        <v>4623</v>
      </c>
      <c r="E39" s="85" t="n">
        <v>4623</v>
      </c>
      <c r="F39" s="85" t="n">
        <v>4623</v>
      </c>
      <c r="G39" s="85" t="n">
        <v>4623</v>
      </c>
      <c r="H39" s="85" t="n">
        <v>4623</v>
      </c>
      <c r="I39" s="85" t="n">
        <v>4623</v>
      </c>
      <c r="J39" s="20" t="s">
        <v>224</v>
      </c>
    </row>
    <row ht="15.75" outlineLevel="0" r="40">
      <c r="A40" s="45" t="s">
        <v>250</v>
      </c>
      <c r="B40" s="57" t="s">
        <v>225</v>
      </c>
      <c r="C40" s="20" t="n">
        <v>133.542</v>
      </c>
      <c r="D40" s="20" t="n">
        <v>133.43</v>
      </c>
      <c r="E40" s="20" t="n">
        <v>133.649</v>
      </c>
      <c r="F40" s="20" t="n">
        <v>133.982</v>
      </c>
      <c r="G40" s="20" t="n">
        <v>134.395</v>
      </c>
      <c r="H40" s="20" t="n">
        <v>134.821</v>
      </c>
      <c r="I40" s="20" t="n">
        <v>134.821</v>
      </c>
      <c r="J40" s="85" t="n">
        <f aca="false" ca="false" dt2D="false" dtr="false" t="normal">I40/C40</f>
        <v>1.0095775111949798</v>
      </c>
    </row>
    <row customHeight="true" ht="15" outlineLevel="0" r="41">
      <c r="A41" s="45" t="s">
        <v>251</v>
      </c>
      <c r="B41" s="57" t="s">
        <v>226</v>
      </c>
      <c r="C41" s="6" t="n">
        <v>951</v>
      </c>
      <c r="D41" s="6" t="n">
        <v>951</v>
      </c>
      <c r="E41" s="6" t="n">
        <v>951</v>
      </c>
      <c r="F41" s="6" t="n">
        <v>951</v>
      </c>
      <c r="G41" s="6" t="n">
        <v>951</v>
      </c>
      <c r="H41" s="6" t="n">
        <v>951</v>
      </c>
      <c r="I41" s="6" t="n">
        <v>951</v>
      </c>
      <c r="J41" s="85" t="n">
        <f aca="false" ca="false" dt2D="false" dtr="false" t="normal">I41/C41</f>
        <v>1</v>
      </c>
    </row>
    <row ht="15.75" outlineLevel="0" r="42">
      <c r="A42" s="45" t="s">
        <v>252</v>
      </c>
      <c r="B42" s="57" t="s">
        <v>227</v>
      </c>
      <c r="C42" s="20" t="n">
        <v>0.81</v>
      </c>
      <c r="D42" s="20" t="n">
        <v>0.81</v>
      </c>
      <c r="E42" s="20" t="n">
        <v>0.81</v>
      </c>
      <c r="F42" s="20" t="n">
        <v>0.81</v>
      </c>
      <c r="G42" s="20" t="n">
        <v>0.81</v>
      </c>
      <c r="H42" s="20" t="n">
        <v>0.81</v>
      </c>
      <c r="I42" s="20" t="n">
        <v>0.81</v>
      </c>
      <c r="J42" s="85" t="n">
        <v>1</v>
      </c>
    </row>
    <row ht="15.75" outlineLevel="0" r="43">
      <c r="A43" s="45" t="s">
        <v>253</v>
      </c>
      <c r="B43" s="87" t="s">
        <v>228</v>
      </c>
      <c r="C43" s="20" t="n">
        <f aca="false" ca="false" dt2D="false" dtr="false" t="normal">C41*C42+0.19</f>
        <v>770.5000000000001</v>
      </c>
      <c r="D43" s="20" t="n">
        <f aca="false" ca="false" dt2D="false" dtr="false" t="normal">D41*D42+0.19</f>
        <v>770.5000000000001</v>
      </c>
      <c r="E43" s="20" t="n">
        <f aca="false" ca="false" dt2D="false" dtr="false" t="normal">E41*E42+0.19</f>
        <v>770.5000000000001</v>
      </c>
      <c r="F43" s="20" t="n">
        <f aca="false" ca="false" dt2D="false" dtr="false" t="normal">F41*F42+0.19</f>
        <v>770.5000000000001</v>
      </c>
      <c r="G43" s="20" t="n">
        <f aca="false" ca="false" dt2D="false" dtr="false" t="normal">G41*G42+0.19</f>
        <v>770.5000000000001</v>
      </c>
      <c r="H43" s="20" t="n">
        <f aca="false" ca="false" dt2D="false" dtr="false" t="normal">H41*H42+0.19</f>
        <v>770.5000000000001</v>
      </c>
      <c r="I43" s="20" t="n">
        <f aca="false" ca="false" dt2D="false" dtr="false" t="normal">I41*I42+0.19</f>
        <v>770.5000000000001</v>
      </c>
      <c r="J43" s="85" t="n">
        <f aca="false" ca="false" dt2D="false" dtr="false" t="normal">I43/C43</f>
        <v>1</v>
      </c>
    </row>
    <row ht="15.75" outlineLevel="0" r="44">
      <c r="A44" s="45" t="s">
        <v>254</v>
      </c>
      <c r="B44" s="87" t="s">
        <v>229</v>
      </c>
      <c r="C44" s="6" t="n">
        <v>854</v>
      </c>
      <c r="D44" s="6" t="n">
        <v>849</v>
      </c>
      <c r="E44" s="6" t="n">
        <v>827</v>
      </c>
      <c r="F44" s="6" t="n">
        <v>816</v>
      </c>
      <c r="G44" s="6" t="n">
        <v>809</v>
      </c>
      <c r="H44" s="6" t="n">
        <v>786</v>
      </c>
      <c r="I44" s="6" t="n">
        <v>774</v>
      </c>
      <c r="J44" s="85" t="n">
        <f aca="false" ca="false" dt2D="false" dtr="false" t="normal">I44/C44</f>
        <v>0.9063231850117096</v>
      </c>
    </row>
    <row ht="15.75" outlineLevel="0" r="45">
      <c r="A45" s="45" t="s">
        <v>255</v>
      </c>
      <c r="B45" s="87" t="s">
        <v>230</v>
      </c>
      <c r="C45" s="86" t="n">
        <f aca="false" ca="false" dt2D="false" dtr="false" t="normal">C43/C44</f>
        <v>0.9022248243559721</v>
      </c>
      <c r="D45" s="86" t="n">
        <f aca="false" ca="false" dt2D="false" dtr="false" t="normal">D43/D44</f>
        <v>0.9075382803297999</v>
      </c>
      <c r="E45" s="86" t="n">
        <f aca="false" ca="false" dt2D="false" dtr="false" t="normal">E43/E44</f>
        <v>0.9316807738814995</v>
      </c>
      <c r="F45" s="86" t="n">
        <f aca="false" ca="false" dt2D="false" dtr="false" t="normal">F43/F44</f>
        <v>0.9442401960784315</v>
      </c>
      <c r="G45" s="86" t="n">
        <f aca="false" ca="false" dt2D="false" dtr="false" t="normal">G43/G44</f>
        <v>0.9524103831891225</v>
      </c>
      <c r="H45" s="86" t="n">
        <f aca="false" ca="false" dt2D="false" dtr="false" t="normal">H43/H44</f>
        <v>0.9802798982188297</v>
      </c>
      <c r="I45" s="86" t="n">
        <f aca="false" ca="false" dt2D="false" dtr="false" t="normal">I43/I44</f>
        <v>0.9954780361757107</v>
      </c>
      <c r="J45" s="20" t="s">
        <v>224</v>
      </c>
    </row>
    <row ht="31.5" outlineLevel="0" r="46">
      <c r="A46" s="6" t="n"/>
      <c r="B46" s="84" t="s">
        <v>256</v>
      </c>
      <c r="C46" s="6" t="n">
        <v>2019</v>
      </c>
      <c r="D46" s="6" t="n">
        <v>2020</v>
      </c>
      <c r="E46" s="6" t="n">
        <v>2021</v>
      </c>
      <c r="F46" s="6" t="n">
        <v>2022</v>
      </c>
      <c r="G46" s="6" t="n">
        <v>2023</v>
      </c>
      <c r="H46" s="6" t="n">
        <v>2024</v>
      </c>
      <c r="I46" s="6" t="n">
        <v>2025</v>
      </c>
      <c r="J46" s="6" t="s">
        <v>222</v>
      </c>
    </row>
    <row ht="15.75" outlineLevel="0" r="47">
      <c r="A47" s="45" t="s">
        <v>257</v>
      </c>
      <c r="B47" s="57" t="s">
        <v>223</v>
      </c>
      <c r="C47" s="85" t="n">
        <v>329</v>
      </c>
      <c r="D47" s="85" t="n">
        <v>329</v>
      </c>
      <c r="E47" s="85" t="n">
        <v>329</v>
      </c>
      <c r="F47" s="85" t="n">
        <v>329</v>
      </c>
      <c r="G47" s="85" t="n">
        <v>329</v>
      </c>
      <c r="H47" s="85" t="n">
        <v>329</v>
      </c>
      <c r="I47" s="85" t="n">
        <v>329</v>
      </c>
      <c r="J47" s="20" t="s">
        <v>224</v>
      </c>
    </row>
    <row ht="15.75" outlineLevel="0" r="48">
      <c r="A48" s="45" t="s">
        <v>258</v>
      </c>
      <c r="B48" s="57" t="s">
        <v>225</v>
      </c>
      <c r="C48" s="20" t="n">
        <v>133.542</v>
      </c>
      <c r="D48" s="20" t="n">
        <v>133.43</v>
      </c>
      <c r="E48" s="20" t="n">
        <v>133.649</v>
      </c>
      <c r="F48" s="20" t="n">
        <v>133.982</v>
      </c>
      <c r="G48" s="20" t="n">
        <v>134.395</v>
      </c>
      <c r="H48" s="20" t="n">
        <v>134.821</v>
      </c>
      <c r="I48" s="20" t="n">
        <v>134.821</v>
      </c>
      <c r="J48" s="85" t="n">
        <f aca="false" ca="false" dt2D="false" dtr="false" t="normal">I48/C48</f>
        <v>1.0095775111949798</v>
      </c>
    </row>
    <row customHeight="true" ht="20.25" outlineLevel="0" r="49">
      <c r="A49" s="45" t="s">
        <v>259</v>
      </c>
      <c r="B49" s="57" t="s">
        <v>226</v>
      </c>
      <c r="C49" s="20" t="n">
        <v>35</v>
      </c>
      <c r="D49" s="20" t="n">
        <v>35</v>
      </c>
      <c r="E49" s="20" t="n">
        <v>35</v>
      </c>
      <c r="F49" s="20" t="n">
        <v>35</v>
      </c>
      <c r="G49" s="20" t="n">
        <v>35</v>
      </c>
      <c r="H49" s="20" t="n">
        <v>35</v>
      </c>
      <c r="I49" s="20" t="n">
        <v>35</v>
      </c>
      <c r="J49" s="85" t="n">
        <f aca="false" ca="false" dt2D="false" dtr="false" t="normal">I49/C49</f>
        <v>1</v>
      </c>
    </row>
    <row ht="15.75" outlineLevel="0" r="50">
      <c r="A50" s="45" t="s">
        <v>260</v>
      </c>
      <c r="B50" s="57" t="s">
        <v>227</v>
      </c>
      <c r="C50" s="20" t="n">
        <v>0.81</v>
      </c>
      <c r="D50" s="20" t="n">
        <v>0.81</v>
      </c>
      <c r="E50" s="20" t="n">
        <v>0.81</v>
      </c>
      <c r="F50" s="20" t="n">
        <v>0.81</v>
      </c>
      <c r="G50" s="20" t="n">
        <v>0.81</v>
      </c>
      <c r="H50" s="20" t="n">
        <v>0.81</v>
      </c>
      <c r="I50" s="20" t="n">
        <v>0.81</v>
      </c>
      <c r="J50" s="85" t="n">
        <v>1</v>
      </c>
    </row>
    <row ht="15.75" outlineLevel="0" r="51">
      <c r="A51" s="45" t="s">
        <v>261</v>
      </c>
      <c r="B51" s="57" t="s">
        <v>228</v>
      </c>
      <c r="C51" s="20" t="n">
        <f aca="false" ca="false" dt2D="false" dtr="false" t="normal">C49*C50+0.15</f>
        <v>28.5</v>
      </c>
      <c r="D51" s="20" t="n">
        <f aca="false" ca="false" dt2D="false" dtr="false" t="normal">D49*D50+0.15</f>
        <v>28.5</v>
      </c>
      <c r="E51" s="20" t="n">
        <f aca="false" ca="false" dt2D="false" dtr="false" t="normal">E49*E50+0.15</f>
        <v>28.5</v>
      </c>
      <c r="F51" s="20" t="n">
        <f aca="false" ca="false" dt2D="false" dtr="false" t="normal">F49*F50+0.15</f>
        <v>28.5</v>
      </c>
      <c r="G51" s="20" t="n">
        <f aca="false" ca="false" dt2D="false" dtr="false" t="normal">G49*G50+0.15</f>
        <v>28.5</v>
      </c>
      <c r="H51" s="20" t="n">
        <f aca="false" ca="false" dt2D="false" dtr="false" t="normal">H49*H50+0.15</f>
        <v>28.5</v>
      </c>
      <c r="I51" s="20" t="n">
        <f aca="false" ca="false" dt2D="false" dtr="false" t="normal">I49*I50+0.15</f>
        <v>28.5</v>
      </c>
      <c r="J51" s="85" t="n">
        <f aca="false" ca="false" dt2D="false" dtr="false" t="normal">I51/C51</f>
        <v>1</v>
      </c>
    </row>
    <row ht="15.75" outlineLevel="0" r="52">
      <c r="A52" s="45" t="s">
        <v>262</v>
      </c>
      <c r="B52" s="57" t="s">
        <v>229</v>
      </c>
      <c r="C52" s="6" t="n">
        <v>34.75</v>
      </c>
      <c r="D52" s="20" t="n">
        <v>34.75</v>
      </c>
      <c r="E52" s="20" t="n">
        <v>32.75</v>
      </c>
      <c r="F52" s="20" t="n">
        <v>30.75</v>
      </c>
      <c r="G52" s="20" t="n">
        <v>28.75</v>
      </c>
      <c r="H52" s="20" t="n">
        <v>28.75</v>
      </c>
      <c r="I52" s="20" t="n">
        <v>28.75</v>
      </c>
      <c r="J52" s="85" t="n">
        <f aca="false" ca="false" dt2D="false" dtr="false" t="normal">I52/C52</f>
        <v>0.8273381294964028</v>
      </c>
    </row>
    <row ht="15.75" outlineLevel="0" r="53">
      <c r="A53" s="45" t="s">
        <v>263</v>
      </c>
      <c r="B53" s="57" t="s">
        <v>230</v>
      </c>
      <c r="C53" s="86" t="n">
        <f aca="false" ca="false" dt2D="false" dtr="false" t="normal">C51/C52</f>
        <v>0.8201438848920863</v>
      </c>
      <c r="D53" s="86" t="n">
        <f aca="false" ca="false" dt2D="false" dtr="false" t="normal">D51/D52</f>
        <v>0.8201438848920863</v>
      </c>
      <c r="E53" s="86" t="n">
        <f aca="false" ca="false" dt2D="false" dtr="false" t="normal">E51/E52</f>
        <v>0.8702290076335878</v>
      </c>
      <c r="F53" s="86" t="n">
        <f aca="false" ca="false" dt2D="false" dtr="false" t="normal">F51/F52</f>
        <v>0.926829268292683</v>
      </c>
      <c r="G53" s="86" t="n">
        <f aca="false" ca="false" dt2D="false" dtr="false" t="normal">G51/G52</f>
        <v>0.991304347826087</v>
      </c>
      <c r="H53" s="86" t="n">
        <f aca="false" ca="false" dt2D="false" dtr="false" t="normal">H51/H52</f>
        <v>0.991304347826087</v>
      </c>
      <c r="I53" s="86" t="n">
        <f aca="false" ca="false" dt2D="false" dtr="false" t="normal">I51/I52</f>
        <v>0.991304347826087</v>
      </c>
      <c r="J53" s="20" t="s">
        <v>224</v>
      </c>
    </row>
    <row customHeight="true" ht="35.25" outlineLevel="0" r="54">
      <c r="A54" s="31" t="n"/>
      <c r="B54" s="84" t="s">
        <v>264</v>
      </c>
      <c r="C54" s="6" t="n">
        <v>2019</v>
      </c>
      <c r="D54" s="6" t="n">
        <v>2020</v>
      </c>
      <c r="E54" s="6" t="n">
        <v>2021</v>
      </c>
      <c r="F54" s="6" t="n">
        <v>2022</v>
      </c>
      <c r="G54" s="6" t="n">
        <v>2023</v>
      </c>
      <c r="H54" s="6" t="n">
        <v>2024</v>
      </c>
      <c r="I54" s="6" t="n">
        <v>2025</v>
      </c>
      <c r="J54" s="6" t="s">
        <v>222</v>
      </c>
    </row>
    <row ht="15.75" outlineLevel="0" r="55">
      <c r="A55" s="45" t="s">
        <v>265</v>
      </c>
      <c r="B55" s="87" t="s">
        <v>223</v>
      </c>
      <c r="C55" s="85" t="n">
        <v>329</v>
      </c>
      <c r="D55" s="85" t="n">
        <v>329</v>
      </c>
      <c r="E55" s="85" t="n">
        <v>329</v>
      </c>
      <c r="F55" s="85" t="n">
        <v>329</v>
      </c>
      <c r="G55" s="85" t="n">
        <v>329</v>
      </c>
      <c r="H55" s="85" t="n">
        <v>329</v>
      </c>
      <c r="I55" s="85" t="n">
        <v>329</v>
      </c>
      <c r="J55" s="20" t="s">
        <v>224</v>
      </c>
    </row>
    <row ht="15.75" outlineLevel="0" r="56">
      <c r="A56" s="45" t="s">
        <v>266</v>
      </c>
      <c r="B56" s="57" t="s">
        <v>225</v>
      </c>
      <c r="C56" s="20" t="n">
        <v>133.542</v>
      </c>
      <c r="D56" s="20" t="n">
        <v>133.43</v>
      </c>
      <c r="E56" s="20" t="n">
        <v>133.649</v>
      </c>
      <c r="F56" s="20" t="n">
        <v>133.982</v>
      </c>
      <c r="G56" s="20" t="n">
        <v>134.395</v>
      </c>
      <c r="H56" s="20" t="n">
        <v>134.821</v>
      </c>
      <c r="I56" s="20" t="n">
        <v>134.821</v>
      </c>
      <c r="J56" s="85" t="n">
        <f aca="false" ca="false" dt2D="false" dtr="false" t="normal">I56/C56</f>
        <v>1.0095775111949798</v>
      </c>
    </row>
    <row customHeight="true" ht="15" outlineLevel="0" r="57">
      <c r="A57" s="45" t="s">
        <v>267</v>
      </c>
      <c r="B57" s="57" t="s">
        <v>226</v>
      </c>
      <c r="C57" s="6" t="n">
        <v>94</v>
      </c>
      <c r="D57" s="6" t="n">
        <v>94</v>
      </c>
      <c r="E57" s="6" t="n">
        <v>94</v>
      </c>
      <c r="F57" s="6" t="n">
        <v>94</v>
      </c>
      <c r="G57" s="6" t="n">
        <v>94</v>
      </c>
      <c r="H57" s="6" t="n">
        <v>94</v>
      </c>
      <c r="I57" s="6" t="n">
        <v>94</v>
      </c>
      <c r="J57" s="85" t="n">
        <f aca="false" ca="false" dt2D="false" dtr="false" t="normal">I57/C57</f>
        <v>1</v>
      </c>
    </row>
    <row ht="15.75" outlineLevel="0" r="58">
      <c r="A58" s="45" t="s">
        <v>268</v>
      </c>
      <c r="B58" s="57" t="s">
        <v>227</v>
      </c>
      <c r="C58" s="20" t="n">
        <v>0.81</v>
      </c>
      <c r="D58" s="20" t="n">
        <v>0.81</v>
      </c>
      <c r="E58" s="20" t="n">
        <v>0.81</v>
      </c>
      <c r="F58" s="20" t="n">
        <v>0.81</v>
      </c>
      <c r="G58" s="20" t="n">
        <v>0.81</v>
      </c>
      <c r="H58" s="20" t="n">
        <v>0.81</v>
      </c>
      <c r="I58" s="20" t="n">
        <v>0.81</v>
      </c>
      <c r="J58" s="85" t="n">
        <v>1</v>
      </c>
    </row>
    <row ht="15.75" outlineLevel="0" r="59">
      <c r="A59" s="45" t="s">
        <v>269</v>
      </c>
      <c r="B59" s="87" t="s">
        <v>228</v>
      </c>
      <c r="C59" s="20" t="n">
        <f aca="false" ca="false" dt2D="false" dtr="false" t="normal">C57*C58+0.11</f>
        <v>76.25</v>
      </c>
      <c r="D59" s="20" t="n">
        <f aca="false" ca="false" dt2D="false" dtr="false" t="normal">D57*D58+0.11</f>
        <v>76.25</v>
      </c>
      <c r="E59" s="20" t="n">
        <f aca="false" ca="false" dt2D="false" dtr="false" t="normal">E57*E58+0.11</f>
        <v>76.25</v>
      </c>
      <c r="F59" s="20" t="n">
        <f aca="false" ca="false" dt2D="false" dtr="false" t="normal">F57*F58+0.11</f>
        <v>76.25</v>
      </c>
      <c r="G59" s="20" t="n">
        <f aca="false" ca="false" dt2D="false" dtr="false" t="normal">G57*G58+0.11</f>
        <v>76.25</v>
      </c>
      <c r="H59" s="20" t="n">
        <f aca="false" ca="false" dt2D="false" dtr="false" t="normal">H57*H58+0.11</f>
        <v>76.25</v>
      </c>
      <c r="I59" s="20" t="n">
        <f aca="false" ca="false" dt2D="false" dtr="false" t="normal">I57*I58+0.11</f>
        <v>76.25</v>
      </c>
      <c r="J59" s="85" t="n">
        <f aca="false" ca="false" dt2D="false" dtr="false" t="normal">I59/C59</f>
        <v>1</v>
      </c>
    </row>
    <row ht="15.75" outlineLevel="0" r="60">
      <c r="A60" s="45" t="s">
        <v>270</v>
      </c>
      <c r="B60" s="87" t="s">
        <v>229</v>
      </c>
      <c r="C60" s="6" t="n">
        <v>83.25</v>
      </c>
      <c r="D60" s="6" t="n">
        <v>83.25</v>
      </c>
      <c r="E60" s="6" t="n">
        <v>81.25</v>
      </c>
      <c r="F60" s="6" t="n">
        <v>81.25</v>
      </c>
      <c r="G60" s="6" t="n">
        <v>81.25</v>
      </c>
      <c r="H60" s="6" t="n">
        <v>76.25</v>
      </c>
      <c r="I60" s="6" t="n">
        <v>76.25</v>
      </c>
      <c r="J60" s="85" t="n">
        <f aca="false" ca="false" dt2D="false" dtr="false" t="normal">I60/C60</f>
        <v>0.9159159159159159</v>
      </c>
    </row>
    <row ht="15.75" outlineLevel="0" r="61">
      <c r="A61" s="45" t="s">
        <v>271</v>
      </c>
      <c r="B61" s="87" t="s">
        <v>230</v>
      </c>
      <c r="C61" s="86" t="n">
        <f aca="false" ca="false" dt2D="false" dtr="false" t="normal">C59/C60</f>
        <v>0.9159159159159159</v>
      </c>
      <c r="D61" s="86" t="n">
        <f aca="false" ca="false" dt2D="false" dtr="false" t="normal">D59/D60</f>
        <v>0.9159159159159159</v>
      </c>
      <c r="E61" s="86" t="n">
        <f aca="false" ca="false" dt2D="false" dtr="false" t="normal">E59/E60</f>
        <v>0.9384615384615385</v>
      </c>
      <c r="F61" s="86" t="n">
        <f aca="false" ca="false" dt2D="false" dtr="false" t="normal">F59/F60</f>
        <v>0.9384615384615385</v>
      </c>
      <c r="G61" s="86" t="n">
        <f aca="false" ca="false" dt2D="false" dtr="false" t="normal">G59/G60</f>
        <v>0.9384615384615385</v>
      </c>
      <c r="H61" s="86" t="n">
        <f aca="false" ca="false" dt2D="false" dtr="false" t="normal">H59/H60</f>
        <v>1</v>
      </c>
      <c r="I61" s="86" t="n">
        <f aca="false" ca="false" dt2D="false" dtr="false" t="normal">I59/I60</f>
        <v>1</v>
      </c>
      <c r="J61" s="20" t="s">
        <v>224</v>
      </c>
    </row>
    <row ht="31.5" outlineLevel="0" r="62">
      <c r="A62" s="6" t="n"/>
      <c r="B62" s="84" t="s">
        <v>272</v>
      </c>
      <c r="C62" s="6" t="n">
        <v>2019</v>
      </c>
      <c r="D62" s="6" t="n">
        <v>2020</v>
      </c>
      <c r="E62" s="6" t="n">
        <v>2021</v>
      </c>
      <c r="F62" s="6" t="n">
        <v>2022</v>
      </c>
      <c r="G62" s="6" t="n">
        <v>2023</v>
      </c>
      <c r="H62" s="6" t="n">
        <v>2024</v>
      </c>
      <c r="I62" s="6" t="n">
        <v>2025</v>
      </c>
      <c r="J62" s="6" t="s">
        <v>222</v>
      </c>
    </row>
    <row ht="15.75" outlineLevel="0" r="63">
      <c r="A63" s="45" t="s">
        <v>273</v>
      </c>
      <c r="B63" s="57" t="s">
        <v>223</v>
      </c>
      <c r="C63" s="85" t="n">
        <v>4623</v>
      </c>
      <c r="D63" s="85" t="n">
        <v>4623</v>
      </c>
      <c r="E63" s="85" t="n">
        <v>4623</v>
      </c>
      <c r="F63" s="85" t="n">
        <v>4623</v>
      </c>
      <c r="G63" s="85" t="n">
        <v>4623</v>
      </c>
      <c r="H63" s="85" t="n">
        <v>4623</v>
      </c>
      <c r="I63" s="85" t="n">
        <v>4623</v>
      </c>
      <c r="J63" s="20" t="s">
        <v>224</v>
      </c>
    </row>
    <row ht="15.75" outlineLevel="0" r="64">
      <c r="A64" s="45" t="s">
        <v>274</v>
      </c>
      <c r="B64" s="57" t="s">
        <v>225</v>
      </c>
      <c r="C64" s="20" t="n">
        <v>133.542</v>
      </c>
      <c r="D64" s="20" t="n">
        <v>133.43</v>
      </c>
      <c r="E64" s="20" t="n">
        <v>133.649</v>
      </c>
      <c r="F64" s="20" t="n">
        <v>133.982</v>
      </c>
      <c r="G64" s="20" t="n">
        <v>134.395</v>
      </c>
      <c r="H64" s="20" t="n">
        <v>134.821</v>
      </c>
      <c r="I64" s="20" t="n">
        <v>134.821</v>
      </c>
      <c r="J64" s="85" t="n">
        <f aca="false" ca="false" dt2D="false" dtr="false" t="normal">I64/C64</f>
        <v>1.0095775111949798</v>
      </c>
    </row>
    <row customHeight="true" ht="20.25" outlineLevel="0" r="65">
      <c r="A65" s="45" t="s">
        <v>275</v>
      </c>
      <c r="B65" s="57" t="s">
        <v>226</v>
      </c>
      <c r="C65" s="20" t="n">
        <v>757</v>
      </c>
      <c r="D65" s="20" t="n">
        <v>757</v>
      </c>
      <c r="E65" s="20" t="n">
        <v>757</v>
      </c>
      <c r="F65" s="20" t="n">
        <v>757</v>
      </c>
      <c r="G65" s="20" t="n">
        <v>757</v>
      </c>
      <c r="H65" s="20" t="n">
        <v>757</v>
      </c>
      <c r="I65" s="20" t="n">
        <v>757</v>
      </c>
      <c r="J65" s="85" t="n">
        <f aca="false" ca="false" dt2D="false" dtr="false" t="normal">I65/C65</f>
        <v>1</v>
      </c>
    </row>
    <row ht="15.75" outlineLevel="0" r="66">
      <c r="A66" s="45" t="s">
        <v>276</v>
      </c>
      <c r="B66" s="57" t="s">
        <v>227</v>
      </c>
      <c r="C66" s="20" t="n">
        <v>0.81</v>
      </c>
      <c r="D66" s="20" t="n">
        <v>0.81</v>
      </c>
      <c r="E66" s="20" t="n">
        <v>0.81</v>
      </c>
      <c r="F66" s="20" t="n">
        <v>0.81</v>
      </c>
      <c r="G66" s="20" t="n">
        <v>0.81</v>
      </c>
      <c r="H66" s="20" t="n">
        <v>0.81</v>
      </c>
      <c r="I66" s="20" t="n">
        <v>0.81</v>
      </c>
      <c r="J66" s="85" t="n">
        <v>1</v>
      </c>
    </row>
    <row ht="15.75" outlineLevel="0" r="67">
      <c r="A67" s="45" t="s">
        <v>277</v>
      </c>
      <c r="B67" s="57" t="s">
        <v>228</v>
      </c>
      <c r="C67" s="20" t="n">
        <f aca="false" ca="false" dt2D="false" dtr="false" t="normal">C65*C66+0.08</f>
        <v>613.2500000000001</v>
      </c>
      <c r="D67" s="20" t="n">
        <f aca="false" ca="false" dt2D="false" dtr="false" t="normal">D65*D66+0.08</f>
        <v>613.2500000000001</v>
      </c>
      <c r="E67" s="20" t="n">
        <f aca="false" ca="false" dt2D="false" dtr="false" t="normal">E65*E66+0.08</f>
        <v>613.2500000000001</v>
      </c>
      <c r="F67" s="20" t="n">
        <f aca="false" ca="false" dt2D="false" dtr="false" t="normal">F65*F66+0.08</f>
        <v>613.2500000000001</v>
      </c>
      <c r="G67" s="20" t="n">
        <f aca="false" ca="false" dt2D="false" dtr="false" t="normal">G65*G66+0.08</f>
        <v>613.2500000000001</v>
      </c>
      <c r="H67" s="20" t="n">
        <f aca="false" ca="false" dt2D="false" dtr="false" t="normal">H65*H66+0.08</f>
        <v>613.2500000000001</v>
      </c>
      <c r="I67" s="20" t="n">
        <f aca="false" ca="false" dt2D="false" dtr="false" t="normal">I65*I66+0.08</f>
        <v>613.2500000000001</v>
      </c>
      <c r="J67" s="85" t="n">
        <f aca="false" ca="false" dt2D="false" dtr="false" t="normal">I67/C67</f>
        <v>1</v>
      </c>
    </row>
    <row ht="15.75" outlineLevel="0" r="68">
      <c r="A68" s="45" t="s">
        <v>278</v>
      </c>
      <c r="B68" s="57" t="s">
        <v>229</v>
      </c>
      <c r="C68" s="6" t="n">
        <v>657</v>
      </c>
      <c r="D68" s="20" t="n">
        <v>648.25</v>
      </c>
      <c r="E68" s="20" t="n">
        <v>630.25</v>
      </c>
      <c r="F68" s="20" t="n">
        <v>620.25</v>
      </c>
      <c r="G68" s="20" t="n">
        <v>615.25</v>
      </c>
      <c r="H68" s="20" t="n">
        <v>613.25</v>
      </c>
      <c r="I68" s="20" t="n">
        <v>613.25</v>
      </c>
      <c r="J68" s="85" t="n">
        <f aca="false" ca="false" dt2D="false" dtr="false" t="normal">I68/C68</f>
        <v>0.9334094368340944</v>
      </c>
    </row>
    <row ht="15.75" outlineLevel="0" r="69">
      <c r="A69" s="45" t="s">
        <v>279</v>
      </c>
      <c r="B69" s="57" t="s">
        <v>230</v>
      </c>
      <c r="C69" s="86" t="n">
        <f aca="false" ca="false" dt2D="false" dtr="false" t="normal">C67/C68</f>
        <v>0.9334094368340945</v>
      </c>
      <c r="D69" s="86" t="n">
        <f aca="false" ca="false" dt2D="false" dtr="false" t="normal">D67/D68</f>
        <v>0.946008484381026</v>
      </c>
      <c r="E69" s="86" t="n">
        <f aca="false" ca="false" dt2D="false" dtr="false" t="normal">E67/E68</f>
        <v>0.9730265767552561</v>
      </c>
      <c r="F69" s="86" t="n">
        <f aca="false" ca="false" dt2D="false" dtr="false" t="normal">F67/F68</f>
        <v>0.9887142281338172</v>
      </c>
      <c r="G69" s="86" t="n">
        <f aca="false" ca="false" dt2D="false" dtr="false" t="normal">G67/G68</f>
        <v>0.9967492889069486</v>
      </c>
      <c r="H69" s="86" t="n">
        <f aca="false" ca="false" dt2D="false" dtr="false" t="normal">H67/H68</f>
        <v>1.0000000000000002</v>
      </c>
      <c r="I69" s="86" t="n">
        <f aca="false" ca="false" dt2D="false" dtr="false" t="normal">I67/I68</f>
        <v>1.0000000000000002</v>
      </c>
      <c r="J69" s="20" t="s">
        <v>224</v>
      </c>
    </row>
    <row customHeight="true" ht="35.25" outlineLevel="0" r="70">
      <c r="A70" s="31" t="n"/>
      <c r="B70" s="84" t="s">
        <v>280</v>
      </c>
      <c r="C70" s="6" t="n">
        <v>2019</v>
      </c>
      <c r="D70" s="6" t="n">
        <v>2020</v>
      </c>
      <c r="E70" s="6" t="n">
        <v>2021</v>
      </c>
      <c r="F70" s="6" t="n">
        <v>2022</v>
      </c>
      <c r="G70" s="6" t="n">
        <v>2023</v>
      </c>
      <c r="H70" s="6" t="n">
        <v>2024</v>
      </c>
      <c r="I70" s="6" t="n">
        <v>2025</v>
      </c>
      <c r="J70" s="6" t="s">
        <v>222</v>
      </c>
    </row>
    <row ht="15.75" outlineLevel="0" r="71">
      <c r="A71" s="45" t="s">
        <v>281</v>
      </c>
      <c r="B71" s="87" t="s">
        <v>223</v>
      </c>
      <c r="C71" s="85" t="n">
        <v>4623</v>
      </c>
      <c r="D71" s="85" t="n">
        <v>4623</v>
      </c>
      <c r="E71" s="85" t="n">
        <v>4623</v>
      </c>
      <c r="F71" s="85" t="n">
        <v>4623</v>
      </c>
      <c r="G71" s="85" t="n">
        <v>4623</v>
      </c>
      <c r="H71" s="85" t="n">
        <v>4623</v>
      </c>
      <c r="I71" s="85" t="n">
        <v>4623</v>
      </c>
      <c r="J71" s="20" t="s">
        <v>224</v>
      </c>
    </row>
    <row ht="15.75" outlineLevel="0" r="72">
      <c r="A72" s="45" t="s">
        <v>282</v>
      </c>
      <c r="B72" s="57" t="s">
        <v>225</v>
      </c>
      <c r="C72" s="20" t="n">
        <v>133.542</v>
      </c>
      <c r="D72" s="20" t="n">
        <v>133.43</v>
      </c>
      <c r="E72" s="20" t="n">
        <v>133.649</v>
      </c>
      <c r="F72" s="20" t="n">
        <v>133.982</v>
      </c>
      <c r="G72" s="20" t="n">
        <v>134.395</v>
      </c>
      <c r="H72" s="20" t="n">
        <v>134.821</v>
      </c>
      <c r="I72" s="20" t="n">
        <v>134.821</v>
      </c>
      <c r="J72" s="85" t="n">
        <f aca="false" ca="false" dt2D="false" dtr="false" t="normal">I72/C72</f>
        <v>1.0095775111949798</v>
      </c>
    </row>
    <row customHeight="true" ht="15" outlineLevel="0" r="73">
      <c r="A73" s="45" t="s">
        <v>283</v>
      </c>
      <c r="B73" s="57" t="s">
        <v>226</v>
      </c>
      <c r="C73" s="6" t="n">
        <v>1517</v>
      </c>
      <c r="D73" s="6" t="n">
        <v>1517</v>
      </c>
      <c r="E73" s="6" t="n">
        <v>1517</v>
      </c>
      <c r="F73" s="6" t="n">
        <v>1517</v>
      </c>
      <c r="G73" s="6" t="n">
        <v>1517</v>
      </c>
      <c r="H73" s="6" t="n">
        <v>1517</v>
      </c>
      <c r="I73" s="6" t="n">
        <v>1517</v>
      </c>
      <c r="J73" s="85" t="n">
        <f aca="false" ca="false" dt2D="false" dtr="false" t="normal">I73/C73</f>
        <v>1</v>
      </c>
    </row>
    <row ht="15.75" outlineLevel="0" r="74">
      <c r="A74" s="45" t="s">
        <v>284</v>
      </c>
      <c r="B74" s="57" t="s">
        <v>227</v>
      </c>
      <c r="C74" s="20" t="n">
        <v>0.81</v>
      </c>
      <c r="D74" s="20" t="n">
        <v>0.81</v>
      </c>
      <c r="E74" s="20" t="n">
        <v>0.81</v>
      </c>
      <c r="F74" s="20" t="n">
        <v>0.81</v>
      </c>
      <c r="G74" s="20" t="n">
        <v>0.81</v>
      </c>
      <c r="H74" s="20" t="n">
        <v>0.81</v>
      </c>
      <c r="I74" s="20" t="n">
        <v>0.81</v>
      </c>
      <c r="J74" s="85" t="n">
        <v>1</v>
      </c>
    </row>
    <row ht="15.75" outlineLevel="0" r="75">
      <c r="A75" s="45" t="s">
        <v>285</v>
      </c>
      <c r="B75" s="87" t="s">
        <v>228</v>
      </c>
      <c r="C75" s="20" t="n">
        <f aca="false" ca="false" dt2D="false" dtr="false" t="normal">C73*C74-0.02</f>
        <v>1228.75</v>
      </c>
      <c r="D75" s="20" t="n">
        <f aca="false" ca="false" dt2D="false" dtr="false" t="normal">D73*D74-0.02</f>
        <v>1228.75</v>
      </c>
      <c r="E75" s="20" t="n">
        <f aca="false" ca="false" dt2D="false" dtr="false" t="normal">E73*E74-0.02</f>
        <v>1228.75</v>
      </c>
      <c r="F75" s="20" t="n">
        <f aca="false" ca="false" dt2D="false" dtr="false" t="normal">F73*F74-0.02</f>
        <v>1228.75</v>
      </c>
      <c r="G75" s="20" t="n">
        <f aca="false" ca="false" dt2D="false" dtr="false" t="normal">G73*G74-0.02</f>
        <v>1228.75</v>
      </c>
      <c r="H75" s="20" t="n">
        <f aca="false" ca="false" dt2D="false" dtr="false" t="normal">H73*H74-0.02</f>
        <v>1228.75</v>
      </c>
      <c r="I75" s="20" t="n">
        <f aca="false" ca="false" dt2D="false" dtr="false" t="normal">I73*I74-0.02</f>
        <v>1228.75</v>
      </c>
      <c r="J75" s="85" t="n">
        <f aca="false" ca="false" dt2D="false" dtr="false" t="normal">I75/C75</f>
        <v>1</v>
      </c>
    </row>
    <row ht="15.75" outlineLevel="0" r="76">
      <c r="A76" s="45" t="s">
        <v>286</v>
      </c>
      <c r="B76" s="87" t="s">
        <v>229</v>
      </c>
      <c r="C76" s="6" t="n">
        <v>1323.25</v>
      </c>
      <c r="D76" s="6" t="n">
        <v>1318.25</v>
      </c>
      <c r="E76" s="6" t="n">
        <v>1289.25</v>
      </c>
      <c r="F76" s="6" t="n">
        <v>1275.25</v>
      </c>
      <c r="G76" s="6" t="n">
        <v>1265.25</v>
      </c>
      <c r="H76" s="6" t="n">
        <v>1232.25</v>
      </c>
      <c r="I76" s="6" t="n">
        <v>1224.25</v>
      </c>
      <c r="J76" s="85" t="n">
        <f aca="false" ca="false" dt2D="false" dtr="false" t="normal">I76/C76</f>
        <v>0.925184205554506</v>
      </c>
    </row>
    <row ht="15.75" outlineLevel="0" r="77">
      <c r="A77" s="45" t="s">
        <v>287</v>
      </c>
      <c r="B77" s="87" t="s">
        <v>230</v>
      </c>
      <c r="C77" s="86" t="n">
        <f aca="false" ca="false" dt2D="false" dtr="false" t="normal">C75/C76</f>
        <v>0.9285849234838466</v>
      </c>
      <c r="D77" s="86" t="n">
        <f aca="false" ca="false" dt2D="false" dtr="false" t="normal">D75/D76</f>
        <v>0.9321069599848284</v>
      </c>
      <c r="E77" s="86" t="n">
        <f aca="false" ca="false" dt2D="false" dtr="false" t="normal">E75/E76</f>
        <v>0.9530734923405081</v>
      </c>
      <c r="F77" s="86" t="n">
        <f aca="false" ca="false" dt2D="false" dtr="false" t="normal">F75/F76</f>
        <v>0.9635365614585375</v>
      </c>
      <c r="G77" s="86" t="n">
        <f aca="false" ca="false" dt2D="false" dtr="false" t="normal">G75/G76</f>
        <v>0.9711519462556807</v>
      </c>
      <c r="H77" s="86" t="n">
        <f aca="false" ca="false" dt2D="false" dtr="false" t="normal">H75/H76</f>
        <v>0.9971596672753094</v>
      </c>
      <c r="I77" s="86" t="n">
        <f aca="false" ca="false" dt2D="false" dtr="false" t="normal">I75/I76</f>
        <v>1.0036757198284665</v>
      </c>
      <c r="J77" s="20" t="s">
        <v>224</v>
      </c>
    </row>
    <row customHeight="true" ht="42" outlineLevel="0" r="79">
      <c r="B79" s="88" t="s">
        <v>288</v>
      </c>
      <c r="C79" s="88" t="s"/>
      <c r="D79" s="88" t="s"/>
      <c r="E79" s="88" t="s"/>
      <c r="F79" s="88" t="s"/>
      <c r="G79" s="88" t="s"/>
      <c r="H79" s="88" t="s"/>
      <c r="I79" s="88" t="s"/>
      <c r="J79" s="88" t="s"/>
    </row>
    <row outlineLevel="0" r="80">
      <c r="B80" s="89" t="s">
        <v>289</v>
      </c>
      <c r="C80" s="10" t="n"/>
      <c r="D80" s="10" t="n"/>
      <c r="E80" s="10" t="n"/>
      <c r="F80" s="10" t="n"/>
      <c r="G80" s="10" t="n"/>
      <c r="H80" s="10" t="n"/>
      <c r="I80" s="10" t="n"/>
    </row>
    <row outlineLevel="0" r="81">
      <c r="B81" s="89" t="s">
        <v>290</v>
      </c>
      <c r="C81" s="10" t="n"/>
      <c r="D81" s="10" t="n"/>
      <c r="E81" s="10" t="n"/>
      <c r="F81" s="10" t="n"/>
      <c r="G81" s="10" t="n"/>
      <c r="H81" s="10" t="n"/>
      <c r="I81" s="10" t="n"/>
    </row>
    <row outlineLevel="0" r="82">
      <c r="B82" s="89" t="s">
        <v>291</v>
      </c>
      <c r="C82" s="10" t="n"/>
      <c r="D82" s="10" t="n"/>
      <c r="E82" s="10" t="n"/>
      <c r="F82" s="10" t="n"/>
      <c r="G82" s="10" t="n"/>
      <c r="H82" s="10" t="n"/>
      <c r="I82" s="10" t="n"/>
    </row>
    <row outlineLevel="0" r="83">
      <c r="B83" s="10" t="n"/>
      <c r="C83" s="10" t="n"/>
      <c r="D83" s="10" t="n"/>
      <c r="E83" s="10" t="n"/>
      <c r="F83" s="10" t="n"/>
      <c r="G83" s="10" t="n"/>
      <c r="H83" s="10" t="n"/>
      <c r="I83" s="10" t="n"/>
    </row>
    <row outlineLevel="0" r="84">
      <c r="B84" s="10" t="n"/>
      <c r="C84" s="10" t="n"/>
      <c r="D84" s="10" t="n"/>
      <c r="E84" s="10" t="n"/>
      <c r="F84" s="10" t="n"/>
      <c r="G84" s="10" t="n"/>
      <c r="H84" s="10" t="n"/>
      <c r="I84" s="10" t="n"/>
    </row>
    <row customHeight="true" ht="156" outlineLevel="0" r="85">
      <c r="B85" s="66" t="s">
        <v>292</v>
      </c>
      <c r="C85" s="66" t="s"/>
      <c r="D85" s="66" t="s"/>
      <c r="E85" s="66" t="s"/>
      <c r="F85" s="66" t="s"/>
      <c r="G85" s="66" t="s"/>
      <c r="H85" s="66" t="s"/>
      <c r="I85" s="66" t="s"/>
    </row>
  </sheetData>
  <mergeCells count="6">
    <mergeCell ref="I1:J1"/>
    <mergeCell ref="A3:J3"/>
    <mergeCell ref="B85:I85"/>
    <mergeCell ref="B79:J79"/>
    <mergeCell ref="C5:I5"/>
    <mergeCell ref="J5:J6"/>
  </mergeCells>
  <pageMargins bottom="0.393700778484344" footer="0" header="0" left="0.393700778484344" right="0.393700778484344" top="0.393700778484344"/>
  <pageSetup fitToHeight="1" fitToWidth="1" orientation="landscape" paperHeight="297mm" paperSize="9" paperWidth="210mm" scale="85"/>
</worksheet>
</file>

<file path=xl/worksheets/sheet2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J26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4.85546864361033"/>
    <col customWidth="true" max="2" min="2" outlineLevel="0" style="28" width="59.85546644445"/>
    <col customWidth="true" max="10" min="10" outlineLevel="0" width="10.0000003383324"/>
  </cols>
  <sheetData>
    <row outlineLevel="0" r="1">
      <c r="I1" s="11" t="s">
        <v>293</v>
      </c>
      <c r="J1" s="11" t="s"/>
    </row>
    <row customHeight="true" ht="28.3500003814697" outlineLevel="0" r="3">
      <c r="A3" s="3" t="s">
        <v>294</v>
      </c>
      <c r="B3" s="3" t="s"/>
      <c r="C3" s="3" t="s"/>
      <c r="D3" s="3" t="s"/>
      <c r="E3" s="3" t="s"/>
      <c r="F3" s="3" t="s"/>
      <c r="G3" s="3" t="s"/>
      <c r="H3" s="3" t="s"/>
      <c r="I3" s="3" t="s"/>
      <c r="J3" s="3" t="s"/>
    </row>
    <row customHeight="true" ht="15.75" outlineLevel="0" r="4">
      <c r="A4" s="30" t="n"/>
      <c r="B4" s="4" t="n"/>
      <c r="C4" s="4" t="n"/>
      <c r="D4" s="4" t="n"/>
      <c r="E4" s="4" t="n"/>
      <c r="F4" s="4" t="n"/>
      <c r="G4" s="4" t="n"/>
      <c r="H4" s="4" t="n"/>
      <c r="I4" s="4" t="n"/>
      <c r="J4" s="4" t="n"/>
    </row>
    <row customHeight="true" ht="15.75" outlineLevel="0" r="5">
      <c r="A5" s="31" t="s">
        <v>40</v>
      </c>
      <c r="B5" s="6" t="s">
        <v>220</v>
      </c>
      <c r="C5" s="6" t="s">
        <v>221</v>
      </c>
      <c r="D5" s="51" t="s"/>
      <c r="E5" s="51" t="s"/>
      <c r="F5" s="51" t="s"/>
      <c r="G5" s="51" t="s"/>
      <c r="H5" s="51" t="s"/>
      <c r="I5" s="52" t="s"/>
      <c r="J5" s="6" t="s">
        <v>222</v>
      </c>
    </row>
    <row ht="15.75" outlineLevel="0" r="6">
      <c r="A6" s="90" t="s"/>
      <c r="B6" s="53" t="s"/>
      <c r="C6" s="20" t="n">
        <v>2019</v>
      </c>
      <c r="D6" s="6" t="n">
        <v>2020</v>
      </c>
      <c r="E6" s="6" t="n">
        <v>2021</v>
      </c>
      <c r="F6" s="6" t="n">
        <v>2022</v>
      </c>
      <c r="G6" s="6" t="n">
        <v>2023</v>
      </c>
      <c r="H6" s="6" t="n">
        <v>2024</v>
      </c>
      <c r="I6" s="6" t="n">
        <v>2025</v>
      </c>
      <c r="J6" s="53" t="s"/>
    </row>
    <row ht="15.75" outlineLevel="0" r="7">
      <c r="A7" s="91" t="s">
        <v>5</v>
      </c>
      <c r="B7" s="92" t="s">
        <v>295</v>
      </c>
      <c r="C7" s="91" t="n">
        <v>1.63</v>
      </c>
      <c r="D7" s="93" t="n">
        <v>1.55</v>
      </c>
      <c r="E7" s="93" t="n">
        <v>1.41</v>
      </c>
      <c r="F7" s="93" t="n">
        <v>1.32</v>
      </c>
      <c r="G7" s="93" t="n">
        <v>1.29</v>
      </c>
      <c r="H7" s="93" t="n">
        <v>1.23</v>
      </c>
      <c r="I7" s="93" t="n">
        <v>1.2</v>
      </c>
      <c r="J7" s="93" t="n">
        <f aca="false" ca="false" dt2D="false" dtr="false" t="normal">I7/C7</f>
        <v>0.7361963190184049</v>
      </c>
    </row>
    <row ht="15.75" outlineLevel="0" r="8">
      <c r="A8" s="91" t="n"/>
      <c r="B8" s="92" t="s">
        <v>296</v>
      </c>
      <c r="C8" s="94" t="n">
        <v>1</v>
      </c>
      <c r="D8" s="94" t="n">
        <f aca="false" ca="false" dt2D="false" dtr="false" t="normal">D7/$C$7</f>
        <v>0.9509202453987731</v>
      </c>
      <c r="E8" s="94" t="n">
        <f aca="false" ca="false" dt2D="false" dtr="false" t="normal">E7/$C$7</f>
        <v>0.8650306748466258</v>
      </c>
      <c r="F8" s="94" t="n">
        <f aca="false" ca="false" dt2D="false" dtr="false" t="normal">F7/$C$7</f>
        <v>0.8098159509202455</v>
      </c>
      <c r="G8" s="94" t="n">
        <f aca="false" ca="false" dt2D="false" dtr="false" t="normal">G7/$C$7</f>
        <v>0.7914110429447854</v>
      </c>
      <c r="H8" s="94" t="n">
        <f aca="false" ca="false" dt2D="false" dtr="false" t="normal">H7/$C$7</f>
        <v>0.7546012269938651</v>
      </c>
      <c r="I8" s="94" t="n">
        <f aca="false" ca="false" dt2D="false" dtr="false" t="normal">I7/$C$7</f>
        <v>0.7361963190184049</v>
      </c>
      <c r="J8" s="94" t="s">
        <v>224</v>
      </c>
    </row>
    <row ht="31.5" outlineLevel="0" r="9">
      <c r="A9" s="91" t="s">
        <v>8</v>
      </c>
      <c r="B9" s="92" t="s">
        <v>297</v>
      </c>
      <c r="C9" s="91" t="n">
        <v>1.5</v>
      </c>
      <c r="D9" s="93" t="n">
        <v>1.44</v>
      </c>
      <c r="E9" s="93" t="n">
        <v>1.37</v>
      </c>
      <c r="F9" s="93" t="n">
        <v>1.29</v>
      </c>
      <c r="G9" s="93" t="n">
        <v>1.27</v>
      </c>
      <c r="H9" s="93" t="n">
        <v>1.2</v>
      </c>
      <c r="I9" s="93" t="n">
        <v>1.2</v>
      </c>
      <c r="J9" s="93" t="n">
        <f aca="false" ca="false" dt2D="false" dtr="false" t="normal">I9/C9</f>
        <v>0.7999999999999999</v>
      </c>
    </row>
    <row ht="15.75" outlineLevel="0" r="10">
      <c r="A10" s="91" t="n"/>
      <c r="B10" s="92" t="s">
        <v>296</v>
      </c>
      <c r="C10" s="94" t="n">
        <v>1</v>
      </c>
      <c r="D10" s="94" t="n">
        <f aca="false" ca="false" dt2D="false" dtr="false" t="normal">D9/$C$7</f>
        <v>0.8834355828220859</v>
      </c>
      <c r="E10" s="94" t="n">
        <f aca="false" ca="false" dt2D="false" dtr="false" t="normal">E9/$C$7</f>
        <v>0.8404907975460124</v>
      </c>
      <c r="F10" s="94" t="n">
        <f aca="false" ca="false" dt2D="false" dtr="false" t="normal">F9/$C$7</f>
        <v>0.7914110429447854</v>
      </c>
      <c r="G10" s="94" t="n">
        <f aca="false" ca="false" dt2D="false" dtr="false" t="normal">G9/$C$7</f>
        <v>0.7791411042944786</v>
      </c>
      <c r="H10" s="94" t="n">
        <f aca="false" ca="false" dt2D="false" dtr="false" t="normal">H9/$C$7</f>
        <v>0.7361963190184049</v>
      </c>
      <c r="I10" s="94" t="n">
        <f aca="false" ca="false" dt2D="false" dtr="false" t="normal">I9/$C$7</f>
        <v>0.7361963190184049</v>
      </c>
      <c r="J10" s="94" t="s">
        <v>224</v>
      </c>
    </row>
    <row ht="31.5" outlineLevel="0" r="11">
      <c r="A11" s="91" t="s">
        <v>11</v>
      </c>
      <c r="B11" s="92" t="s">
        <v>298</v>
      </c>
      <c r="C11" s="93" t="n">
        <v>2.04</v>
      </c>
      <c r="D11" s="93" t="n">
        <v>1.78</v>
      </c>
      <c r="E11" s="93" t="n">
        <v>1.53</v>
      </c>
      <c r="F11" s="93" t="n">
        <v>1.33</v>
      </c>
      <c r="G11" s="93" t="n">
        <v>1.21</v>
      </c>
      <c r="H11" s="93" t="n">
        <v>1.2</v>
      </c>
      <c r="I11" s="93" t="n">
        <v>1.2</v>
      </c>
      <c r="J11" s="93" t="n">
        <f aca="false" ca="false" dt2D="false" dtr="false" t="normal">I11/C11</f>
        <v>0.5882352941176471</v>
      </c>
    </row>
    <row ht="15.75" outlineLevel="0" r="12">
      <c r="A12" s="91" t="n"/>
      <c r="B12" s="92" t="s">
        <v>296</v>
      </c>
      <c r="C12" s="94" t="n">
        <v>1</v>
      </c>
      <c r="D12" s="94" t="n">
        <f aca="false" ca="false" dt2D="false" dtr="false" t="normal">D11/$C$7</f>
        <v>1.0920245398773007</v>
      </c>
      <c r="E12" s="94" t="n">
        <f aca="false" ca="false" dt2D="false" dtr="false" t="normal">E11/$C$7</f>
        <v>0.9386503067484664</v>
      </c>
      <c r="F12" s="94" t="n">
        <f aca="false" ca="false" dt2D="false" dtr="false" t="normal">F11/$C$7</f>
        <v>0.8159509202453988</v>
      </c>
      <c r="G12" s="94" t="n">
        <f aca="false" ca="false" dt2D="false" dtr="false" t="normal">G11/$C$7</f>
        <v>0.7423312883435583</v>
      </c>
      <c r="H12" s="94" t="n">
        <f aca="false" ca="false" dt2D="false" dtr="false" t="normal">H11/$C$7</f>
        <v>0.7361963190184049</v>
      </c>
      <c r="I12" s="94" t="n">
        <f aca="false" ca="false" dt2D="false" dtr="false" t="normal">I11/$C$7</f>
        <v>0.7361963190184049</v>
      </c>
      <c r="J12" s="94" t="s">
        <v>224</v>
      </c>
    </row>
    <row ht="31.5" outlineLevel="0" r="13">
      <c r="A13" s="91" t="s">
        <v>14</v>
      </c>
      <c r="B13" s="92" t="s">
        <v>299</v>
      </c>
      <c r="C13" s="93" t="n">
        <v>1.68</v>
      </c>
      <c r="D13" s="93" t="n">
        <v>1.59</v>
      </c>
      <c r="E13" s="93" t="n">
        <v>1.44</v>
      </c>
      <c r="F13" s="93" t="n">
        <v>1.35</v>
      </c>
      <c r="G13" s="93" t="n">
        <v>1.24</v>
      </c>
      <c r="H13" s="93" t="n">
        <v>1.2</v>
      </c>
      <c r="I13" s="93" t="n">
        <v>1.2</v>
      </c>
      <c r="J13" s="93" t="n">
        <f aca="false" ca="false" dt2D="false" dtr="false" t="normal">I13/C13</f>
        <v>0.7142857142857143</v>
      </c>
    </row>
    <row ht="15.75" outlineLevel="0" r="14">
      <c r="A14" s="91" t="n"/>
      <c r="B14" s="92" t="s">
        <v>296</v>
      </c>
      <c r="C14" s="94" t="n">
        <v>1</v>
      </c>
      <c r="D14" s="94" t="n">
        <f aca="false" ca="false" dt2D="false" dtr="false" t="normal">D13/$C$7</f>
        <v>0.9754601226993866</v>
      </c>
      <c r="E14" s="94" t="n">
        <f aca="false" ca="false" dt2D="false" dtr="false" t="normal">E13/$C$7</f>
        <v>0.8834355828220859</v>
      </c>
      <c r="F14" s="94" t="n">
        <f aca="false" ca="false" dt2D="false" dtr="false" t="normal">F13/$C$7</f>
        <v>0.8282208588957056</v>
      </c>
      <c r="G14" s="94" t="n">
        <f aca="false" ca="false" dt2D="false" dtr="false" t="normal">G13/$C$7</f>
        <v>0.7607361963190185</v>
      </c>
      <c r="H14" s="94" t="n">
        <f aca="false" ca="false" dt2D="false" dtr="false" t="normal">H13/$C$7</f>
        <v>0.7361963190184049</v>
      </c>
      <c r="I14" s="94" t="n">
        <f aca="false" ca="false" dt2D="false" dtr="false" t="normal">I13/$C$7</f>
        <v>0.7361963190184049</v>
      </c>
      <c r="J14" s="94" t="s">
        <v>224</v>
      </c>
    </row>
    <row ht="31.5" outlineLevel="0" r="15">
      <c r="A15" s="91" t="s">
        <v>17</v>
      </c>
      <c r="B15" s="92" t="s">
        <v>300</v>
      </c>
      <c r="C15" s="93" t="n">
        <v>1.47</v>
      </c>
      <c r="D15" s="93" t="n">
        <v>1.42</v>
      </c>
      <c r="E15" s="93" t="n">
        <v>1.34</v>
      </c>
      <c r="F15" s="93" t="n">
        <v>1.3</v>
      </c>
      <c r="G15" s="93" t="n">
        <v>1.25</v>
      </c>
      <c r="H15" s="93" t="n">
        <v>1.19</v>
      </c>
      <c r="I15" s="93" t="n">
        <v>1.2</v>
      </c>
      <c r="J15" s="93" t="n">
        <f aca="false" ca="false" dt2D="false" dtr="false" t="normal">I15/C15</f>
        <v>0.8163265306122449</v>
      </c>
    </row>
    <row ht="15.75" outlineLevel="0" r="16">
      <c r="A16" s="91" t="n"/>
      <c r="B16" s="92" t="s">
        <v>296</v>
      </c>
      <c r="C16" s="94" t="n">
        <v>1</v>
      </c>
      <c r="D16" s="94" t="n">
        <f aca="false" ca="false" dt2D="false" dtr="false" t="normal">D15/$C$7</f>
        <v>0.8711656441717791</v>
      </c>
      <c r="E16" s="94" t="n">
        <f aca="false" ca="false" dt2D="false" dtr="false" t="normal">E15/$C$7</f>
        <v>0.8220858895705523</v>
      </c>
      <c r="F16" s="94" t="n">
        <f aca="false" ca="false" dt2D="false" dtr="false" t="normal">F15/$C$7</f>
        <v>0.7975460122699387</v>
      </c>
      <c r="G16" s="94" t="n">
        <f aca="false" ca="false" dt2D="false" dtr="false" t="normal">G15/$C$7</f>
        <v>0.7668711656441718</v>
      </c>
      <c r="H16" s="94" t="n">
        <f aca="false" ca="false" dt2D="false" dtr="false" t="normal">H15/$C$7</f>
        <v>0.7300613496932515</v>
      </c>
      <c r="I16" s="94" t="n">
        <f aca="false" ca="false" dt2D="false" dtr="false" t="normal">I15/$C$7</f>
        <v>0.7361963190184049</v>
      </c>
      <c r="J16" s="94" t="s">
        <v>224</v>
      </c>
    </row>
    <row ht="31.5" outlineLevel="0" r="17">
      <c r="A17" s="91" t="s">
        <v>69</v>
      </c>
      <c r="B17" s="92" t="s">
        <v>301</v>
      </c>
      <c r="C17" s="93" t="n">
        <v>1.52</v>
      </c>
      <c r="D17" s="93" t="n">
        <v>1.47</v>
      </c>
      <c r="E17" s="93" t="n">
        <v>1.38</v>
      </c>
      <c r="F17" s="93" t="n">
        <v>1.32</v>
      </c>
      <c r="G17" s="93" t="n">
        <v>1.27</v>
      </c>
      <c r="H17" s="93" t="n">
        <v>1.2</v>
      </c>
      <c r="I17" s="93" t="n">
        <v>1.2</v>
      </c>
      <c r="J17" s="93" t="n">
        <f aca="false" ca="false" dt2D="false" dtr="false" t="normal">I17/C17</f>
        <v>0.7894736842105263</v>
      </c>
    </row>
    <row ht="15.75" outlineLevel="0" r="18">
      <c r="A18" s="91" t="n"/>
      <c r="B18" s="92" t="s">
        <v>296</v>
      </c>
      <c r="C18" s="94" t="n">
        <v>1</v>
      </c>
      <c r="D18" s="94" t="n">
        <f aca="false" ca="false" dt2D="false" dtr="false" t="normal">D17/$C$7</f>
        <v>0.901840490797546</v>
      </c>
      <c r="E18" s="94" t="n">
        <f aca="false" ca="false" dt2D="false" dtr="false" t="normal">E17/$C$7</f>
        <v>0.8466257668711656</v>
      </c>
      <c r="F18" s="94" t="n">
        <f aca="false" ca="false" dt2D="false" dtr="false" t="normal">F17/$C$7</f>
        <v>0.8098159509202455</v>
      </c>
      <c r="G18" s="94" t="n">
        <f aca="false" ca="false" dt2D="false" dtr="false" t="normal">G17/$C$7</f>
        <v>0.7791411042944786</v>
      </c>
      <c r="H18" s="94" t="n">
        <f aca="false" ca="false" dt2D="false" dtr="false" t="normal">H17/$C$7</f>
        <v>0.7361963190184049</v>
      </c>
      <c r="I18" s="94" t="n">
        <f aca="false" ca="false" dt2D="false" dtr="false" t="normal">I17/$C$7</f>
        <v>0.7361963190184049</v>
      </c>
      <c r="J18" s="94" t="s">
        <v>224</v>
      </c>
    </row>
    <row customHeight="true" ht="37.1500015258789" outlineLevel="0" r="19">
      <c r="A19" s="91" t="s">
        <v>71</v>
      </c>
      <c r="B19" s="92" t="s">
        <v>302</v>
      </c>
      <c r="C19" s="93" t="n">
        <v>1.44</v>
      </c>
      <c r="D19" s="93" t="n">
        <v>1.45</v>
      </c>
      <c r="E19" s="93" t="n">
        <v>1.37</v>
      </c>
      <c r="F19" s="93" t="n">
        <v>1.38</v>
      </c>
      <c r="G19" s="93" t="n">
        <v>1.36</v>
      </c>
      <c r="H19" s="93" t="n">
        <v>1.21</v>
      </c>
      <c r="I19" s="93" t="n">
        <v>1.2</v>
      </c>
      <c r="J19" s="93" t="n">
        <f aca="false" ca="false" dt2D="false" dtr="false" t="normal">I19/C19</f>
        <v>0.8333333333333334</v>
      </c>
    </row>
    <row ht="15.75" outlineLevel="0" r="20">
      <c r="A20" s="91" t="n"/>
      <c r="B20" s="92" t="s">
        <v>296</v>
      </c>
      <c r="C20" s="94" t="n">
        <v>1</v>
      </c>
      <c r="D20" s="94" t="n">
        <f aca="false" ca="false" dt2D="false" dtr="false" t="normal">D19/$C$7</f>
        <v>0.8895705521472393</v>
      </c>
      <c r="E20" s="94" t="n">
        <f aca="false" ca="false" dt2D="false" dtr="false" t="normal">E19/$C$7</f>
        <v>0.8404907975460124</v>
      </c>
      <c r="F20" s="94" t="n">
        <f aca="false" ca="false" dt2D="false" dtr="false" t="normal">F19/$C$7</f>
        <v>0.8466257668711656</v>
      </c>
      <c r="G20" s="94" t="n">
        <f aca="false" ca="false" dt2D="false" dtr="false" t="normal">G19/$C$7</f>
        <v>0.834355828220859</v>
      </c>
      <c r="H20" s="94" t="n">
        <f aca="false" ca="false" dt2D="false" dtr="false" t="normal">H19/$C$7</f>
        <v>0.7423312883435583</v>
      </c>
      <c r="I20" s="94" t="n">
        <f aca="false" ca="false" dt2D="false" dtr="false" t="normal">I19/$C$7</f>
        <v>0.7361963190184049</v>
      </c>
      <c r="J20" s="94" t="s">
        <v>224</v>
      </c>
    </row>
    <row ht="31.5" outlineLevel="0" r="21">
      <c r="A21" s="91" t="s">
        <v>73</v>
      </c>
      <c r="B21" s="92" t="s">
        <v>303</v>
      </c>
      <c r="C21" s="93" t="n">
        <v>1.49</v>
      </c>
      <c r="D21" s="93" t="n">
        <v>1.44</v>
      </c>
      <c r="E21" s="93" t="n">
        <v>1.36</v>
      </c>
      <c r="F21" s="93" t="n">
        <v>1.31</v>
      </c>
      <c r="G21" s="93" t="n">
        <v>1.26</v>
      </c>
      <c r="H21" s="93" t="n">
        <v>1.2</v>
      </c>
      <c r="I21" s="93" t="n">
        <v>1.2</v>
      </c>
      <c r="J21" s="93" t="n">
        <f aca="false" ca="false" dt2D="false" dtr="false" t="normal">I21/C21</f>
        <v>0.8053691275167785</v>
      </c>
    </row>
    <row ht="15.75" outlineLevel="0" r="22">
      <c r="A22" s="91" t="n"/>
      <c r="B22" s="92" t="s">
        <v>296</v>
      </c>
      <c r="C22" s="94" t="n">
        <v>1</v>
      </c>
      <c r="D22" s="94" t="n">
        <f aca="false" ca="false" dt2D="false" dtr="false" t="normal">D21/$C$7</f>
        <v>0.8834355828220859</v>
      </c>
      <c r="E22" s="94" t="n">
        <f aca="false" ca="false" dt2D="false" dtr="false" t="normal">E21/$C$7</f>
        <v>0.834355828220859</v>
      </c>
      <c r="F22" s="94" t="n">
        <f aca="false" ca="false" dt2D="false" dtr="false" t="normal">F21/$C$7</f>
        <v>0.8036809815950922</v>
      </c>
      <c r="G22" s="94" t="n">
        <f aca="false" ca="false" dt2D="false" dtr="false" t="normal">G21/$C$7</f>
        <v>0.7730061349693252</v>
      </c>
      <c r="H22" s="94" t="n">
        <f aca="false" ca="false" dt2D="false" dtr="false" t="normal">H21/$C$7</f>
        <v>0.7361963190184049</v>
      </c>
      <c r="I22" s="94" t="n">
        <f aca="false" ca="false" dt2D="false" dtr="false" t="normal">I21/$C$7</f>
        <v>0.7361963190184049</v>
      </c>
      <c r="J22" s="94" t="s">
        <v>224</v>
      </c>
    </row>
    <row ht="31.5" outlineLevel="0" r="23">
      <c r="A23" s="91" t="s">
        <v>75</v>
      </c>
      <c r="B23" s="92" t="s">
        <v>304</v>
      </c>
      <c r="C23" s="93" t="n">
        <v>1.07</v>
      </c>
      <c r="D23" s="93" t="n">
        <v>1.07</v>
      </c>
      <c r="E23" s="93" t="n">
        <v>1.07</v>
      </c>
      <c r="F23" s="93" t="n">
        <v>1.07</v>
      </c>
      <c r="G23" s="93" t="n">
        <v>1.06</v>
      </c>
      <c r="H23" s="93" t="n">
        <v>1.07</v>
      </c>
      <c r="I23" s="93" t="n">
        <v>1.07</v>
      </c>
      <c r="J23" s="93" t="n">
        <f aca="false" ca="false" dt2D="false" dtr="false" t="normal">I23/C23</f>
        <v>1</v>
      </c>
    </row>
    <row ht="15.75" outlineLevel="0" r="24">
      <c r="A24" s="91" t="n"/>
      <c r="B24" s="92" t="s">
        <v>296</v>
      </c>
      <c r="C24" s="94" t="n">
        <v>1</v>
      </c>
      <c r="D24" s="94" t="n">
        <f aca="false" ca="false" dt2D="false" dtr="false" t="normal">D23/$C$7</f>
        <v>0.6564417177914111</v>
      </c>
      <c r="E24" s="94" t="n">
        <f aca="false" ca="false" dt2D="false" dtr="false" t="normal">E23/$C$7</f>
        <v>0.6564417177914111</v>
      </c>
      <c r="F24" s="94" t="n">
        <f aca="false" ca="false" dt2D="false" dtr="false" t="normal">F23/$C$7</f>
        <v>0.6564417177914111</v>
      </c>
      <c r="G24" s="94" t="n">
        <f aca="false" ca="false" dt2D="false" dtr="false" t="normal">G23/$C$7</f>
        <v>0.6503067484662577</v>
      </c>
      <c r="H24" s="94" t="n">
        <f aca="false" ca="false" dt2D="false" dtr="false" t="normal">H23/$C$7</f>
        <v>0.6564417177914111</v>
      </c>
      <c r="I24" s="94" t="n">
        <f aca="false" ca="false" dt2D="false" dtr="false" t="normal">I23/$C$7</f>
        <v>0.6564417177914111</v>
      </c>
      <c r="J24" s="94" t="s">
        <v>224</v>
      </c>
    </row>
    <row ht="30" outlineLevel="0" r="26">
      <c r="B26" s="95" t="s">
        <v>305</v>
      </c>
    </row>
  </sheetData>
  <mergeCells count="6">
    <mergeCell ref="I1:J1"/>
    <mergeCell ref="A3:J3"/>
    <mergeCell ref="A5:A6"/>
    <mergeCell ref="B5:B6"/>
    <mergeCell ref="J5:J6"/>
    <mergeCell ref="C5:I5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2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53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4.57031265462846"/>
    <col customWidth="true" max="2" min="2" outlineLevel="0" width="50.2851536206553"/>
    <col customWidth="true" max="10" min="10" outlineLevel="0" width="14.2851556506495"/>
  </cols>
  <sheetData>
    <row outlineLevel="0" r="1">
      <c r="I1" s="11" t="s">
        <v>306</v>
      </c>
      <c r="J1" s="11" t="s"/>
    </row>
    <row customHeight="true" ht="30.6000003814697" outlineLevel="0" r="3">
      <c r="A3" s="96" t="s">
        <v>307</v>
      </c>
      <c r="B3" s="96" t="s"/>
      <c r="C3" s="96" t="s"/>
      <c r="D3" s="96" t="s"/>
      <c r="E3" s="96" t="s"/>
      <c r="F3" s="96" t="s"/>
      <c r="G3" s="96" t="s"/>
      <c r="H3" s="96" t="s"/>
      <c r="I3" s="96" t="s"/>
      <c r="J3" s="96" t="s"/>
    </row>
    <row ht="15.75" outlineLevel="0" r="4">
      <c r="A4" s="5" t="n"/>
      <c r="B4" s="4" t="n"/>
      <c r="C4" s="5" t="n"/>
      <c r="D4" s="5" t="n"/>
      <c r="E4" s="5" t="n"/>
      <c r="F4" s="5" t="n"/>
      <c r="G4" s="5" t="n"/>
      <c r="H4" s="5" t="n"/>
      <c r="I4" s="5" t="n"/>
      <c r="J4" s="4" t="n"/>
    </row>
    <row ht="15.75" outlineLevel="0" r="5">
      <c r="A5" s="7" t="s">
        <v>2</v>
      </c>
      <c r="B5" s="6" t="s">
        <v>220</v>
      </c>
      <c r="C5" s="7" t="s">
        <v>308</v>
      </c>
      <c r="D5" s="97" t="s"/>
      <c r="E5" s="97" t="s"/>
      <c r="F5" s="97" t="s"/>
      <c r="G5" s="97" t="s"/>
      <c r="H5" s="97" t="s"/>
      <c r="I5" s="98" t="s"/>
      <c r="J5" s="6" t="s">
        <v>222</v>
      </c>
    </row>
    <row ht="15.75" outlineLevel="0" r="6">
      <c r="A6" s="99" t="s"/>
      <c r="B6" s="53" t="s"/>
      <c r="C6" s="91" t="n">
        <v>2019</v>
      </c>
      <c r="D6" s="91" t="n">
        <v>2020</v>
      </c>
      <c r="E6" s="91" t="n">
        <v>2021</v>
      </c>
      <c r="F6" s="91" t="n">
        <v>2022</v>
      </c>
      <c r="G6" s="91" t="n">
        <v>2023</v>
      </c>
      <c r="H6" s="91" t="n">
        <v>2024</v>
      </c>
      <c r="I6" s="91" t="n">
        <v>2025</v>
      </c>
      <c r="J6" s="53" t="s"/>
    </row>
    <row customFormat="true" ht="15.75" outlineLevel="0" r="7" s="100">
      <c r="A7" s="101" t="s">
        <v>5</v>
      </c>
      <c r="B7" s="102" t="s">
        <v>63</v>
      </c>
      <c r="C7" s="101" t="n">
        <v>762.25</v>
      </c>
      <c r="D7" s="101" t="n">
        <v>753.5</v>
      </c>
      <c r="E7" s="101" t="n">
        <v>731.5</v>
      </c>
      <c r="F7" s="101" t="n">
        <v>717.5</v>
      </c>
      <c r="G7" s="101" t="n">
        <v>707.5</v>
      </c>
      <c r="H7" s="101" t="n">
        <v>702.5</v>
      </c>
      <c r="I7" s="101" t="n">
        <v>700.5</v>
      </c>
      <c r="J7" s="103" t="n">
        <f aca="false" ca="false" dt2D="false" dtr="false" t="normal">I7/C7</f>
        <v>0.9189898327320433</v>
      </c>
    </row>
    <row customFormat="true" ht="15.75" outlineLevel="0" r="8" s="100">
      <c r="A8" s="101" t="n"/>
      <c r="B8" s="104" t="s">
        <v>309</v>
      </c>
      <c r="C8" s="103" t="n">
        <v>1</v>
      </c>
      <c r="D8" s="103" t="n">
        <f aca="false" ca="false" dt2D="false" dtr="false" t="normal">D7/$C$7</f>
        <v>0.988520826500492</v>
      </c>
      <c r="E8" s="103" t="n">
        <f aca="false" ca="false" dt2D="false" dtr="false" t="normal">E7/$C$7</f>
        <v>0.9596589045588717</v>
      </c>
      <c r="F8" s="103" t="n">
        <f aca="false" ca="false" dt2D="false" dtr="false" t="normal">F7/$C$7</f>
        <v>0.9412922269596589</v>
      </c>
      <c r="G8" s="103" t="n">
        <f aca="false" ca="false" dt2D="false" dtr="false" t="normal">G7/$C$7</f>
        <v>0.9281731715316497</v>
      </c>
      <c r="H8" s="103" t="n">
        <f aca="false" ca="false" dt2D="false" dtr="false" t="normal">H7/$C$7</f>
        <v>0.9216136438176451</v>
      </c>
      <c r="I8" s="103" t="n">
        <f aca="false" ca="false" dt2D="false" dtr="false" t="normal">I7/$C$7</f>
        <v>0.9189898327320433</v>
      </c>
      <c r="J8" s="103" t="n">
        <f aca="false" ca="false" dt2D="false" dtr="false" t="normal">I8/C8</f>
        <v>0.9189898327320433</v>
      </c>
    </row>
    <row customFormat="true" ht="15.75" outlineLevel="0" r="9" s="100">
      <c r="A9" s="101" t="s">
        <v>8</v>
      </c>
      <c r="B9" s="104" t="s">
        <v>310</v>
      </c>
      <c r="C9" s="101" t="n">
        <f aca="false" ca="false" dt2D="false" dtr="false" t="normal">C7-664.25</f>
        <v>98</v>
      </c>
      <c r="D9" s="101" t="n">
        <f aca="false" ca="false" dt2D="false" dtr="false" t="normal">D7-666</f>
        <v>87.5</v>
      </c>
      <c r="E9" s="101" t="n">
        <f aca="false" ca="false" dt2D="false" dtr="false" t="normal">E7-653.5</f>
        <v>78</v>
      </c>
      <c r="F9" s="101" t="n">
        <f aca="false" ca="false" dt2D="false" dtr="false" t="normal">F7-652.25</f>
        <v>65.25</v>
      </c>
      <c r="G9" s="101" t="n">
        <f aca="false" ca="false" dt2D="false" dtr="false" t="normal">G7-657.75</f>
        <v>49.75</v>
      </c>
      <c r="H9" s="101" t="n">
        <f aca="false" ca="false" dt2D="false" dtr="false" t="normal">H7-666.75</f>
        <v>35.75</v>
      </c>
      <c r="I9" s="101" t="n">
        <f aca="false" ca="false" dt2D="false" dtr="false" t="normal">I7-671.75</f>
        <v>28.75</v>
      </c>
      <c r="J9" s="103" t="s">
        <v>224</v>
      </c>
    </row>
    <row customFormat="true" ht="15.75" outlineLevel="0" r="10" s="100">
      <c r="A10" s="101" t="n"/>
      <c r="B10" s="104" t="s">
        <v>309</v>
      </c>
      <c r="C10" s="103" t="n">
        <v>1</v>
      </c>
      <c r="D10" s="103" t="n">
        <f aca="false" ca="false" dt2D="false" dtr="false" t="normal">D9/$C$9</f>
        <v>0.8928571428571429</v>
      </c>
      <c r="E10" s="103" t="n">
        <f aca="false" ca="false" dt2D="false" dtr="false" t="normal">E9/$C$9</f>
        <v>0.7959183673469388</v>
      </c>
      <c r="F10" s="103" t="n">
        <f aca="false" ca="false" dt2D="false" dtr="false" t="normal">F9/$C$9</f>
        <v>0.6658163265306123</v>
      </c>
      <c r="G10" s="103" t="n">
        <f aca="false" ca="false" dt2D="false" dtr="false" t="normal">G9/$C$9</f>
        <v>0.5076530612244898</v>
      </c>
      <c r="H10" s="105" t="n">
        <f aca="false" ca="false" dt2D="false" dtr="false" t="normal">H9/$C$9</f>
        <v>0.3647959183673469</v>
      </c>
      <c r="I10" s="105" t="n">
        <f aca="false" ca="false" dt2D="false" dtr="false" t="normal">I9/$C$9</f>
        <v>0.29336734693877553</v>
      </c>
      <c r="J10" s="103" t="n">
        <f aca="false" ca="false" dt2D="false" dtr="false" t="normal">I10/C10</f>
        <v>0.29336734693877553</v>
      </c>
    </row>
    <row customFormat="true" ht="15.75" outlineLevel="0" r="11" s="100">
      <c r="A11" s="101" t="s">
        <v>11</v>
      </c>
      <c r="B11" s="104" t="s">
        <v>311</v>
      </c>
      <c r="C11" s="106" t="n">
        <v>0.8714</v>
      </c>
      <c r="D11" s="106" t="n">
        <v>0.8839</v>
      </c>
      <c r="E11" s="106" t="n">
        <v>0.8934</v>
      </c>
      <c r="F11" s="106" t="n">
        <v>0.9091</v>
      </c>
      <c r="G11" s="106" t="n">
        <v>0.9297</v>
      </c>
      <c r="H11" s="106" t="n">
        <v>0.949</v>
      </c>
      <c r="I11" s="106" t="n">
        <v>0.959</v>
      </c>
      <c r="J11" s="103" t="s">
        <v>224</v>
      </c>
    </row>
    <row customFormat="true" ht="31.5" outlineLevel="0" r="12" s="100">
      <c r="A12" s="101" t="s">
        <v>14</v>
      </c>
      <c r="B12" s="102" t="s">
        <v>87</v>
      </c>
      <c r="C12" s="101" t="n">
        <v>1525</v>
      </c>
      <c r="D12" s="101" t="n">
        <v>1518</v>
      </c>
      <c r="E12" s="101" t="n">
        <v>1485</v>
      </c>
      <c r="F12" s="101" t="n">
        <v>1469</v>
      </c>
      <c r="G12" s="101" t="n">
        <v>1457</v>
      </c>
      <c r="H12" s="101" t="n">
        <v>1417</v>
      </c>
      <c r="I12" s="101" t="n">
        <v>1405</v>
      </c>
      <c r="J12" s="103" t="n">
        <f aca="false" ca="false" dt2D="false" dtr="false" t="normal">I12/C12</f>
        <v>0.921311475409836</v>
      </c>
    </row>
    <row customFormat="true" ht="31.5" outlineLevel="0" r="13" s="100">
      <c r="A13" s="101" t="n"/>
      <c r="B13" s="104" t="s">
        <v>312</v>
      </c>
      <c r="C13" s="103" t="n">
        <v>1</v>
      </c>
      <c r="D13" s="103" t="n">
        <f aca="false" ca="false" dt2D="false" dtr="false" t="normal">D12/$C$12</f>
        <v>0.9954098360655738</v>
      </c>
      <c r="E13" s="103" t="n">
        <f aca="false" ca="false" dt2D="false" dtr="false" t="normal">E12/$C$12</f>
        <v>0.9737704918032787</v>
      </c>
      <c r="F13" s="103" t="n">
        <f aca="false" ca="false" dt2D="false" dtr="false" t="normal">F12/$C$12</f>
        <v>0.9632786885245902</v>
      </c>
      <c r="G13" s="103" t="n">
        <f aca="false" ca="false" dt2D="false" dtr="false" t="normal">G12/$C$12</f>
        <v>0.9554098360655737</v>
      </c>
      <c r="H13" s="103" t="n">
        <f aca="false" ca="false" dt2D="false" dtr="false" t="normal">H12/$C$12</f>
        <v>0.9291803278688524</v>
      </c>
      <c r="I13" s="103" t="n">
        <f aca="false" ca="false" dt2D="false" dtr="false" t="normal">I12/$C$12</f>
        <v>0.921311475409836</v>
      </c>
      <c r="J13" s="103" t="n">
        <f aca="false" ca="false" dt2D="false" dtr="false" t="normal">I13/C13</f>
        <v>0.921311475409836</v>
      </c>
    </row>
    <row customFormat="true" ht="15.75" outlineLevel="0" r="14" s="100">
      <c r="A14" s="101" t="s">
        <v>17</v>
      </c>
      <c r="B14" s="104" t="s">
        <v>310</v>
      </c>
      <c r="C14" s="101" t="n">
        <f aca="false" ca="false" dt2D="false" dtr="false" t="normal">C12-1371.25</f>
        <v>153.75</v>
      </c>
      <c r="D14" s="101" t="n">
        <f aca="false" ca="false" dt2D="false" dtr="false" t="normal">D12-1373.25</f>
        <v>144.75</v>
      </c>
      <c r="E14" s="101" t="n">
        <f aca="false" ca="false" dt2D="false" dtr="false" t="normal">E12-1351.25</f>
        <v>133.75</v>
      </c>
      <c r="F14" s="101" t="n">
        <f aca="false" ca="false" dt2D="false" dtr="false" t="normal">F12-1342.25</f>
        <v>126.75</v>
      </c>
      <c r="G14" s="101" t="n">
        <f aca="false" ca="false" dt2D="false" dtr="false" t="normal">G12-1336.25</f>
        <v>120.75</v>
      </c>
      <c r="H14" s="101" t="n">
        <f aca="false" ca="false" dt2D="false" dtr="false" t="normal">H12-1342.25</f>
        <v>74.75</v>
      </c>
      <c r="I14" s="101" t="n">
        <f aca="false" ca="false" dt2D="false" dtr="false" t="normal">I12-1376</f>
        <v>29</v>
      </c>
      <c r="J14" s="103" t="s">
        <v>224</v>
      </c>
    </row>
    <row customFormat="true" ht="31.5" outlineLevel="0" r="15" s="100">
      <c r="A15" s="101" t="n"/>
      <c r="B15" s="104" t="s">
        <v>312</v>
      </c>
      <c r="C15" s="103" t="n">
        <v>1</v>
      </c>
      <c r="D15" s="105" t="n">
        <f aca="false" ca="false" dt2D="false" dtr="false" t="normal">D14/$C$14</f>
        <v>0.9414634146341463</v>
      </c>
      <c r="E15" s="105" t="n">
        <f aca="false" ca="false" dt2D="false" dtr="false" t="normal">E14/$C$14</f>
        <v>0.8699186991869918</v>
      </c>
      <c r="F15" s="105" t="n">
        <f aca="false" ca="false" dt2D="false" dtr="false" t="normal">F14/$C$14</f>
        <v>0.824390243902439</v>
      </c>
      <c r="G15" s="105" t="n">
        <f aca="false" ca="false" dt2D="false" dtr="false" t="normal">G14/$C$14</f>
        <v>0.7853658536585366</v>
      </c>
      <c r="H15" s="105" t="n">
        <f aca="false" ca="false" dt2D="false" dtr="false" t="normal">H14/$C$14</f>
        <v>0.4861788617886179</v>
      </c>
      <c r="I15" s="105" t="n">
        <f aca="false" ca="false" dt2D="false" dtr="false" t="normal">I14/$C$14</f>
        <v>0.1886178861788618</v>
      </c>
      <c r="J15" s="105" t="n">
        <f aca="false" ca="false" dt2D="false" dtr="false" t="normal">I15/C15</f>
        <v>0.1886178861788618</v>
      </c>
    </row>
    <row customFormat="true" ht="31.5" outlineLevel="0" r="16" s="100">
      <c r="A16" s="101" t="s">
        <v>69</v>
      </c>
      <c r="B16" s="104" t="s">
        <v>313</v>
      </c>
      <c r="C16" s="106" t="n">
        <v>0.8992</v>
      </c>
      <c r="D16" s="106" t="n">
        <v>0.9046</v>
      </c>
      <c r="E16" s="106" t="n">
        <v>0.9099</v>
      </c>
      <c r="F16" s="106" t="n">
        <v>0.9137</v>
      </c>
      <c r="G16" s="106" t="n">
        <v>0.9171</v>
      </c>
      <c r="H16" s="106" t="n">
        <v>0.9472</v>
      </c>
      <c r="I16" s="106" t="n">
        <v>0.9794</v>
      </c>
      <c r="J16" s="103" t="s">
        <v>224</v>
      </c>
    </row>
    <row customFormat="true" ht="31.5" outlineLevel="0" r="17" s="100">
      <c r="A17" s="101" t="s">
        <v>71</v>
      </c>
      <c r="B17" s="102" t="s">
        <v>102</v>
      </c>
      <c r="C17" s="101" t="n">
        <v>261.25</v>
      </c>
      <c r="D17" s="101" t="n">
        <v>261.25</v>
      </c>
      <c r="E17" s="101" t="n">
        <v>261.25</v>
      </c>
      <c r="F17" s="101" t="n">
        <v>261.25</v>
      </c>
      <c r="G17" s="101" t="n">
        <v>261.25</v>
      </c>
      <c r="H17" s="101" t="n">
        <v>261.25</v>
      </c>
      <c r="I17" s="101" t="n">
        <v>261.25</v>
      </c>
      <c r="J17" s="103" t="n">
        <f aca="false" ca="false" dt2D="false" dtr="false" t="normal">I17/C17</f>
        <v>1</v>
      </c>
    </row>
    <row customFormat="true" ht="31.5" outlineLevel="0" r="18" s="100">
      <c r="A18" s="101" t="n"/>
      <c r="B18" s="104" t="s">
        <v>314</v>
      </c>
      <c r="C18" s="103" t="n">
        <v>1</v>
      </c>
      <c r="D18" s="105" t="n">
        <f aca="false" ca="false" dt2D="false" dtr="false" t="normal">D17/$C$17</f>
        <v>1</v>
      </c>
      <c r="E18" s="105" t="n">
        <f aca="false" ca="false" dt2D="false" dtr="false" t="normal">E17/$C$17</f>
        <v>1</v>
      </c>
      <c r="F18" s="105" t="n">
        <f aca="false" ca="false" dt2D="false" dtr="false" t="normal">F17/$C$17</f>
        <v>1</v>
      </c>
      <c r="G18" s="105" t="n">
        <f aca="false" ca="false" dt2D="false" dtr="false" t="normal">G17/$C$17</f>
        <v>1</v>
      </c>
      <c r="H18" s="105" t="n">
        <f aca="false" ca="false" dt2D="false" dtr="false" t="normal">H17/$C$17</f>
        <v>1</v>
      </c>
      <c r="I18" s="105" t="n">
        <f aca="false" ca="false" dt2D="false" dtr="false" t="normal">I17/$C$17</f>
        <v>1</v>
      </c>
      <c r="J18" s="103" t="n">
        <f aca="false" ca="false" dt2D="false" dtr="false" t="normal">I18/C18</f>
        <v>1</v>
      </c>
    </row>
    <row customFormat="true" ht="31.5" outlineLevel="0" r="19" s="100">
      <c r="A19" s="101" t="s">
        <v>73</v>
      </c>
      <c r="B19" s="104" t="s">
        <v>315</v>
      </c>
      <c r="C19" s="101" t="n">
        <f aca="false" ca="false" dt2D="false" dtr="false" t="normal">C17-243</f>
        <v>18.25</v>
      </c>
      <c r="D19" s="101" t="n">
        <f aca="false" ca="false" dt2D="false" dtr="false" t="normal">D17-243</f>
        <v>18.25</v>
      </c>
      <c r="E19" s="101" t="n">
        <f aca="false" ca="false" dt2D="false" dtr="false" t="normal">E17-243</f>
        <v>18.25</v>
      </c>
      <c r="F19" s="101" t="n">
        <f aca="false" ca="false" dt2D="false" dtr="false" t="normal">F17-243</f>
        <v>18.25</v>
      </c>
      <c r="G19" s="101" t="n">
        <f aca="false" ca="false" dt2D="false" dtr="false" t="normal">G17-243</f>
        <v>18.25</v>
      </c>
      <c r="H19" s="101" t="n">
        <f aca="false" ca="false" dt2D="false" dtr="false" t="normal">H17-243</f>
        <v>18.25</v>
      </c>
      <c r="I19" s="101" t="n">
        <f aca="false" ca="false" dt2D="false" dtr="false" t="normal">I17-248.5</f>
        <v>12.75</v>
      </c>
      <c r="J19" s="103" t="s">
        <v>224</v>
      </c>
    </row>
    <row customFormat="true" ht="31.5" outlineLevel="0" r="20" s="100">
      <c r="A20" s="101" t="n"/>
      <c r="B20" s="104" t="s">
        <v>314</v>
      </c>
      <c r="C20" s="103" t="n">
        <v>1</v>
      </c>
      <c r="D20" s="105" t="n">
        <f aca="false" ca="false" dt2D="false" dtr="false" t="normal">D19/$C$19</f>
        <v>1</v>
      </c>
      <c r="E20" s="105" t="n">
        <f aca="false" ca="false" dt2D="false" dtr="false" t="normal">E19/$C$19</f>
        <v>1</v>
      </c>
      <c r="F20" s="105" t="n">
        <f aca="false" ca="false" dt2D="false" dtr="false" t="normal">F19/$C$19</f>
        <v>1</v>
      </c>
      <c r="G20" s="105" t="n">
        <f aca="false" ca="false" dt2D="false" dtr="false" t="normal">G19/$C$19</f>
        <v>1</v>
      </c>
      <c r="H20" s="105" t="n">
        <f aca="false" ca="false" dt2D="false" dtr="false" t="normal">H19/$C$19</f>
        <v>1</v>
      </c>
      <c r="I20" s="105" t="n">
        <f aca="false" ca="false" dt2D="false" dtr="false" t="normal">I19/$C$19</f>
        <v>0.6986301369863014</v>
      </c>
      <c r="J20" s="103" t="n">
        <f aca="false" ca="false" dt2D="false" dtr="false" t="normal">I20/C20</f>
        <v>0.6986301369863014</v>
      </c>
    </row>
    <row customFormat="true" ht="31.5" outlineLevel="0" r="21" s="100">
      <c r="A21" s="101" t="s">
        <v>75</v>
      </c>
      <c r="B21" s="104" t="s">
        <v>316</v>
      </c>
      <c r="C21" s="106" t="n">
        <v>0.93</v>
      </c>
      <c r="D21" s="106" t="n">
        <v>0.93</v>
      </c>
      <c r="E21" s="106" t="n">
        <v>0.93</v>
      </c>
      <c r="F21" s="106" t="n">
        <v>0.93</v>
      </c>
      <c r="G21" s="106" t="n">
        <v>0.9435</v>
      </c>
      <c r="H21" s="106" t="n">
        <v>0.9617</v>
      </c>
      <c r="I21" s="106" t="n">
        <v>0.9617</v>
      </c>
      <c r="J21" s="103" t="s">
        <v>224</v>
      </c>
    </row>
    <row customFormat="true" ht="31.5" outlineLevel="0" r="22" s="107">
      <c r="A22" s="101" t="s">
        <v>77</v>
      </c>
      <c r="B22" s="102" t="s">
        <v>240</v>
      </c>
      <c r="C22" s="101" t="n">
        <v>453.75</v>
      </c>
      <c r="D22" s="101" t="n">
        <v>452.75</v>
      </c>
      <c r="E22" s="101" t="n">
        <v>447.75</v>
      </c>
      <c r="F22" s="101" t="n">
        <v>437.75</v>
      </c>
      <c r="G22" s="101" t="n">
        <v>431.75</v>
      </c>
      <c r="H22" s="101" t="n">
        <v>428.75</v>
      </c>
      <c r="I22" s="101" t="n">
        <v>426.75</v>
      </c>
      <c r="J22" s="103" t="n">
        <f aca="false" ca="false" dt2D="false" dtr="false" t="normal">I22/C22</f>
        <v>0.9404958677685951</v>
      </c>
    </row>
    <row customFormat="true" ht="15.75" outlineLevel="0" r="23" s="107">
      <c r="A23" s="101" t="n"/>
      <c r="B23" s="104" t="s">
        <v>309</v>
      </c>
      <c r="C23" s="103" t="n">
        <v>1</v>
      </c>
      <c r="D23" s="103" t="n">
        <f aca="false" ca="false" dt2D="false" dtr="false" t="normal">D22/$C$22</f>
        <v>0.9977961432506887</v>
      </c>
      <c r="E23" s="103" t="n">
        <f aca="false" ca="false" dt2D="false" dtr="false" t="normal">E22/$C$22</f>
        <v>0.9867768595041322</v>
      </c>
      <c r="F23" s="103" t="n">
        <f aca="false" ca="false" dt2D="false" dtr="false" t="normal">F22/$C$22</f>
        <v>0.9647382920110192</v>
      </c>
      <c r="G23" s="103" t="n">
        <f aca="false" ca="false" dt2D="false" dtr="false" t="normal">G22/$C$22</f>
        <v>0.9515151515151515</v>
      </c>
      <c r="H23" s="103" t="n">
        <f aca="false" ca="false" dt2D="false" dtr="false" t="normal">H22/$C$22</f>
        <v>0.9449035812672176</v>
      </c>
      <c r="I23" s="103" t="n">
        <f aca="false" ca="false" dt2D="false" dtr="false" t="normal">I22/$C$22</f>
        <v>0.9404958677685951</v>
      </c>
      <c r="J23" s="103" t="n">
        <f aca="false" ca="false" dt2D="false" dtr="false" t="normal">I23/C23</f>
        <v>0.9404958677685951</v>
      </c>
    </row>
    <row customFormat="true" ht="15.75" outlineLevel="0" r="24" s="107">
      <c r="A24" s="101" t="s">
        <v>79</v>
      </c>
      <c r="B24" s="104" t="s">
        <v>310</v>
      </c>
      <c r="C24" s="101" t="n">
        <f aca="false" ca="false" dt2D="false" dtr="false" t="normal">C22-383.25</f>
        <v>70.5</v>
      </c>
      <c r="D24" s="101" t="n">
        <f aca="false" ca="false" dt2D="false" dtr="false" t="normal">D22-389.75</f>
        <v>63</v>
      </c>
      <c r="E24" s="101" t="n">
        <f aca="false" ca="false" dt2D="false" dtr="false" t="normal">E22-393.25</f>
        <v>54.5</v>
      </c>
      <c r="F24" s="101" t="n">
        <f aca="false" ca="false" dt2D="false" dtr="false" t="normal">F22-394</f>
        <v>43.75</v>
      </c>
      <c r="G24" s="101" t="n">
        <f aca="false" ca="false" dt2D="false" dtr="false" t="normal">G22-402.5</f>
        <v>29.25</v>
      </c>
      <c r="H24" s="101" t="n">
        <f aca="false" ca="false" dt2D="false" dtr="false" t="normal">H22-407.5</f>
        <v>21.25</v>
      </c>
      <c r="I24" s="101" t="n">
        <f aca="false" ca="false" dt2D="false" dtr="false" t="normal">I22-407.5</f>
        <v>19.25</v>
      </c>
      <c r="J24" s="103" t="s">
        <v>224</v>
      </c>
    </row>
    <row customFormat="true" ht="15.75" outlineLevel="0" r="25" s="107">
      <c r="A25" s="101" t="n"/>
      <c r="B25" s="104" t="s">
        <v>309</v>
      </c>
      <c r="C25" s="103" t="n">
        <v>1</v>
      </c>
      <c r="D25" s="105" t="n">
        <f aca="false" ca="false" dt2D="false" dtr="false" t="normal">D24/$C$24</f>
        <v>0.8936170212765957</v>
      </c>
      <c r="E25" s="105" t="n">
        <f aca="false" ca="false" dt2D="false" dtr="false" t="normal">E24/$C$24</f>
        <v>0.7730496453900709</v>
      </c>
      <c r="F25" s="105" t="n">
        <f aca="false" ca="false" dt2D="false" dtr="false" t="normal">F24/$C$24</f>
        <v>0.6205673758865248</v>
      </c>
      <c r="G25" s="105" t="n">
        <f aca="false" ca="false" dt2D="false" dtr="false" t="normal">G24/$C$24</f>
        <v>0.4148936170212766</v>
      </c>
      <c r="H25" s="105" t="n">
        <f aca="false" ca="false" dt2D="false" dtr="false" t="normal">H24/$C$24</f>
        <v>0.30141843971631205</v>
      </c>
      <c r="I25" s="105" t="n">
        <f aca="false" ca="false" dt2D="false" dtr="false" t="normal">I24/$C$24</f>
        <v>0.2730496453900709</v>
      </c>
      <c r="J25" s="105" t="n">
        <f aca="false" ca="false" dt2D="false" dtr="false" t="normal">I25/C25</f>
        <v>0.2730496453900709</v>
      </c>
    </row>
    <row customFormat="true" ht="15.75" outlineLevel="0" r="26" s="107">
      <c r="A26" s="101" t="s">
        <v>81</v>
      </c>
      <c r="B26" s="104" t="s">
        <v>317</v>
      </c>
      <c r="C26" s="106" t="n">
        <v>0.8446</v>
      </c>
      <c r="D26" s="106" t="n">
        <v>0.8609</v>
      </c>
      <c r="E26" s="106" t="n">
        <v>0.8783</v>
      </c>
      <c r="F26" s="106" t="n">
        <v>0.9001</v>
      </c>
      <c r="G26" s="106" t="n">
        <v>0.9323</v>
      </c>
      <c r="H26" s="106" t="n">
        <v>0.9504</v>
      </c>
      <c r="I26" s="106" t="n">
        <v>0.9549</v>
      </c>
      <c r="J26" s="103" t="s">
        <v>224</v>
      </c>
    </row>
    <row customFormat="true" ht="31.5" outlineLevel="0" r="27" s="107">
      <c r="A27" s="101" t="s">
        <v>231</v>
      </c>
      <c r="B27" s="102" t="s">
        <v>248</v>
      </c>
      <c r="C27" s="101" t="n">
        <v>854</v>
      </c>
      <c r="D27" s="101" t="n">
        <v>849</v>
      </c>
      <c r="E27" s="101" t="n">
        <v>827</v>
      </c>
      <c r="F27" s="101" t="n">
        <v>816</v>
      </c>
      <c r="G27" s="101" t="n">
        <v>809</v>
      </c>
      <c r="H27" s="101" t="n">
        <v>786</v>
      </c>
      <c r="I27" s="101" t="n">
        <v>774</v>
      </c>
      <c r="J27" s="103" t="n">
        <f aca="false" ca="false" dt2D="false" dtr="false" t="normal">I27/C27</f>
        <v>0.9063231850117096</v>
      </c>
    </row>
    <row customFormat="true" ht="31.5" outlineLevel="0" r="28" s="107">
      <c r="A28" s="101" t="n"/>
      <c r="B28" s="104" t="s">
        <v>312</v>
      </c>
      <c r="C28" s="103" t="n">
        <v>1</v>
      </c>
      <c r="D28" s="103" t="n">
        <f aca="false" ca="false" dt2D="false" dtr="false" t="normal">D27/$C$27</f>
        <v>0.9941451990632318</v>
      </c>
      <c r="E28" s="103" t="n">
        <f aca="false" ca="false" dt2D="false" dtr="false" t="normal">E27/$C$27</f>
        <v>0.968384074941452</v>
      </c>
      <c r="F28" s="103" t="n">
        <f aca="false" ca="false" dt2D="false" dtr="false" t="normal">F27/$C$27</f>
        <v>0.955503512880562</v>
      </c>
      <c r="G28" s="103" t="n">
        <f aca="false" ca="false" dt2D="false" dtr="false" t="normal">G27/$C$27</f>
        <v>0.9473067915690867</v>
      </c>
      <c r="H28" s="103" t="n">
        <f aca="false" ca="false" dt2D="false" dtr="false" t="normal">H27/$C$27</f>
        <v>0.9203747072599532</v>
      </c>
      <c r="I28" s="103" t="n">
        <f aca="false" ca="false" dt2D="false" dtr="false" t="normal">I27/$C$27</f>
        <v>0.9063231850117096</v>
      </c>
      <c r="J28" s="103" t="n">
        <f aca="false" ca="false" dt2D="false" dtr="false" t="normal">I28/C28</f>
        <v>0.9063231850117096</v>
      </c>
    </row>
    <row customFormat="true" ht="15.75" outlineLevel="0" r="29" s="107">
      <c r="A29" s="101" t="s">
        <v>232</v>
      </c>
      <c r="B29" s="104" t="s">
        <v>310</v>
      </c>
      <c r="C29" s="101" t="n">
        <f aca="false" ca="false" dt2D="false" dtr="false" t="normal">C27-754.75</f>
        <v>99.25</v>
      </c>
      <c r="D29" s="101" t="n">
        <f aca="false" ca="false" dt2D="false" dtr="false" t="normal">D27-758.75</f>
        <v>90.25</v>
      </c>
      <c r="E29" s="101" t="n">
        <f aca="false" ca="false" dt2D="false" dtr="false" t="normal">E27-741.75</f>
        <v>85.25</v>
      </c>
      <c r="F29" s="101" t="n">
        <f aca="false" ca="false" dt2D="false" dtr="false" t="normal">F27-735.75</f>
        <v>80.25</v>
      </c>
      <c r="G29" s="101" t="n">
        <f aca="false" ca="false" dt2D="false" dtr="false" t="normal">G27-731.75</f>
        <v>77.25</v>
      </c>
      <c r="H29" s="101" t="n">
        <f aca="false" ca="false" dt2D="false" dtr="false" t="normal">H27-741.75</f>
        <v>44.25</v>
      </c>
      <c r="I29" s="101" t="n">
        <f aca="false" ca="false" dt2D="false" dtr="false" t="normal">I27-763.5</f>
        <v>10.5</v>
      </c>
      <c r="J29" s="103" t="s">
        <v>224</v>
      </c>
    </row>
    <row customFormat="true" ht="31.5" outlineLevel="0" r="30" s="107">
      <c r="A30" s="101" t="n"/>
      <c r="B30" s="104" t="s">
        <v>312</v>
      </c>
      <c r="C30" s="103" t="n">
        <v>1</v>
      </c>
      <c r="D30" s="105" t="n">
        <f aca="false" ca="false" dt2D="false" dtr="false" t="normal">D29/$C$29</f>
        <v>0.9093198992443325</v>
      </c>
      <c r="E30" s="105" t="n">
        <f aca="false" ca="false" dt2D="false" dtr="false" t="normal">E29/$C$29</f>
        <v>0.8589420654911839</v>
      </c>
      <c r="F30" s="105" t="n">
        <f aca="false" ca="false" dt2D="false" dtr="false" t="normal">F29/$C$29</f>
        <v>0.8085642317380353</v>
      </c>
      <c r="G30" s="105" t="n">
        <f aca="false" ca="false" dt2D="false" dtr="false" t="normal">G29/$C$29</f>
        <v>0.7783375314861462</v>
      </c>
      <c r="H30" s="105" t="n">
        <f aca="false" ca="false" dt2D="false" dtr="false" t="normal">H29/$C$29</f>
        <v>0.44584382871536526</v>
      </c>
      <c r="I30" s="105" t="n">
        <f aca="false" ca="false" dt2D="false" dtr="false" t="normal">I29/$C$29</f>
        <v>0.10579345088161209</v>
      </c>
      <c r="J30" s="105" t="n">
        <f aca="false" ca="false" dt2D="false" dtr="false" t="normal">I30/C30</f>
        <v>0.10579345088161209</v>
      </c>
    </row>
    <row customFormat="true" ht="31.5" outlineLevel="0" r="31" s="107">
      <c r="A31" s="101" t="s">
        <v>233</v>
      </c>
      <c r="B31" s="104" t="s">
        <v>318</v>
      </c>
      <c r="C31" s="106" t="n">
        <v>0.8838</v>
      </c>
      <c r="D31" s="106" t="n">
        <v>0.8902</v>
      </c>
      <c r="E31" s="106" t="n">
        <v>0.8969</v>
      </c>
      <c r="F31" s="106" t="n">
        <v>0.9017</v>
      </c>
      <c r="G31" s="106" t="n">
        <v>0.9045</v>
      </c>
      <c r="H31" s="106" t="n">
        <v>0.9437</v>
      </c>
      <c r="I31" s="106" t="n">
        <v>0.9864</v>
      </c>
      <c r="J31" s="103" t="s">
        <v>224</v>
      </c>
    </row>
    <row customFormat="true" ht="31.5" outlineLevel="0" r="32" s="107">
      <c r="A32" s="101" t="s">
        <v>234</v>
      </c>
      <c r="B32" s="102" t="s">
        <v>256</v>
      </c>
      <c r="C32" s="101" t="n">
        <v>34.75</v>
      </c>
      <c r="D32" s="101" t="n">
        <v>34.75</v>
      </c>
      <c r="E32" s="101" t="n">
        <v>32.75</v>
      </c>
      <c r="F32" s="101" t="n">
        <v>30.75</v>
      </c>
      <c r="G32" s="101" t="n">
        <v>28.75</v>
      </c>
      <c r="H32" s="101" t="n">
        <v>28.75</v>
      </c>
      <c r="I32" s="101" t="n">
        <v>28.75</v>
      </c>
      <c r="J32" s="103" t="n">
        <f aca="false" ca="false" dt2D="false" dtr="false" t="normal">I32/C32</f>
        <v>0.8273381294964028</v>
      </c>
    </row>
    <row customFormat="true" ht="15.75" outlineLevel="0" r="33" s="107">
      <c r="A33" s="101" t="n"/>
      <c r="B33" s="104" t="s">
        <v>309</v>
      </c>
      <c r="C33" s="103" t="n">
        <v>1</v>
      </c>
      <c r="D33" s="105" t="n">
        <f aca="false" ca="false" dt2D="false" dtr="false" t="normal">D32/$C$32</f>
        <v>1</v>
      </c>
      <c r="E33" s="105" t="n">
        <f aca="false" ca="false" dt2D="false" dtr="false" t="normal">E32/$C$32</f>
        <v>0.9424460431654677</v>
      </c>
      <c r="F33" s="105" t="n">
        <f aca="false" ca="false" dt2D="false" dtr="false" t="normal">F32/$C$32</f>
        <v>0.8848920863309353</v>
      </c>
      <c r="G33" s="105" t="n">
        <f aca="false" ca="false" dt2D="false" dtr="false" t="normal">G32/$C$32</f>
        <v>0.8273381294964028</v>
      </c>
      <c r="H33" s="105" t="n">
        <f aca="false" ca="false" dt2D="false" dtr="false" t="normal">H32/$C$32</f>
        <v>0.8273381294964028</v>
      </c>
      <c r="I33" s="105" t="n">
        <f aca="false" ca="false" dt2D="false" dtr="false" t="normal">I32/$C$32</f>
        <v>0.8273381294964028</v>
      </c>
      <c r="J33" s="103" t="n">
        <f aca="false" ca="false" dt2D="false" dtr="false" t="normal">I33/C33</f>
        <v>0.8273381294964028</v>
      </c>
    </row>
    <row customFormat="true" ht="15.75" outlineLevel="0" r="34" s="107">
      <c r="A34" s="101" t="s">
        <v>235</v>
      </c>
      <c r="B34" s="104" t="s">
        <v>310</v>
      </c>
      <c r="C34" s="101" t="n">
        <f aca="false" ca="false" dt2D="false" dtr="false" t="normal">C32-28.5</f>
        <v>6.25</v>
      </c>
      <c r="D34" s="101" t="n">
        <f aca="false" ca="false" dt2D="false" dtr="false" t="normal">D32-28.5</f>
        <v>6.25</v>
      </c>
      <c r="E34" s="101" t="n">
        <f aca="false" ca="false" dt2D="false" dtr="false" t="normal">E32-27.5</f>
        <v>5.25</v>
      </c>
      <c r="F34" s="101" t="n">
        <f aca="false" ca="false" dt2D="false" dtr="false" t="normal">F32-26.5</f>
        <v>4.25</v>
      </c>
      <c r="G34" s="101" t="n">
        <f aca="false" ca="false" dt2D="false" dtr="false" t="normal">G32-25.5</f>
        <v>3.25</v>
      </c>
      <c r="H34" s="101" t="n">
        <f aca="false" ca="false" dt2D="false" dtr="false" t="normal">H32-27.5</f>
        <v>1.25</v>
      </c>
      <c r="I34" s="101" t="n">
        <f aca="false" ca="false" dt2D="false" dtr="false" t="normal">I32-28.5</f>
        <v>0.25</v>
      </c>
      <c r="J34" s="103" t="s">
        <v>224</v>
      </c>
    </row>
    <row customFormat="true" ht="15.75" outlineLevel="0" r="35" s="107">
      <c r="A35" s="101" t="n"/>
      <c r="B35" s="104" t="s">
        <v>309</v>
      </c>
      <c r="C35" s="103" t="n">
        <v>1</v>
      </c>
      <c r="D35" s="105" t="n">
        <f aca="false" ca="false" dt2D="false" dtr="false" t="normal">D34/$C$35</f>
        <v>6.25</v>
      </c>
      <c r="E35" s="105" t="n">
        <f aca="false" ca="false" dt2D="false" dtr="false" t="normal">E34/$C$35</f>
        <v>5.25</v>
      </c>
      <c r="F35" s="105" t="n">
        <f aca="false" ca="false" dt2D="false" dtr="false" t="normal">F34/$C$35</f>
        <v>4.25</v>
      </c>
      <c r="G35" s="105" t="n">
        <f aca="false" ca="false" dt2D="false" dtr="false" t="normal">G34/$C$35</f>
        <v>3.25</v>
      </c>
      <c r="H35" s="105" t="n">
        <f aca="false" ca="false" dt2D="false" dtr="false" t="normal">H34/$C$35</f>
        <v>1.25</v>
      </c>
      <c r="I35" s="105" t="n">
        <f aca="false" ca="false" dt2D="false" dtr="false" t="normal">I34/$C$35</f>
        <v>0.25</v>
      </c>
      <c r="J35" s="105" t="n">
        <f aca="false" ca="false" dt2D="false" dtr="false" t="normal">I35/C35</f>
        <v>0.25</v>
      </c>
    </row>
    <row customFormat="true" ht="15.75" outlineLevel="0" r="36" s="107">
      <c r="A36" s="101" t="s">
        <v>236</v>
      </c>
      <c r="B36" s="104" t="s">
        <v>317</v>
      </c>
      <c r="C36" s="106" t="n">
        <v>0.8201</v>
      </c>
      <c r="D36" s="106" t="n">
        <v>0.8201</v>
      </c>
      <c r="E36" s="106" t="n">
        <v>0.8397</v>
      </c>
      <c r="F36" s="106" t="n">
        <v>0.8618</v>
      </c>
      <c r="G36" s="106" t="n">
        <v>0.887</v>
      </c>
      <c r="H36" s="106" t="n">
        <v>0.95</v>
      </c>
      <c r="I36" s="106" t="n">
        <v>0.95</v>
      </c>
      <c r="J36" s="103" t="s">
        <v>224</v>
      </c>
    </row>
    <row customFormat="true" ht="31.5" outlineLevel="0" r="37" s="107">
      <c r="A37" s="101" t="s">
        <v>237</v>
      </c>
      <c r="B37" s="102" t="s">
        <v>264</v>
      </c>
      <c r="C37" s="101" t="n">
        <v>83.25</v>
      </c>
      <c r="D37" s="101" t="n">
        <v>83.25</v>
      </c>
      <c r="E37" s="101" t="n">
        <v>81.25</v>
      </c>
      <c r="F37" s="101" t="n">
        <v>81.25</v>
      </c>
      <c r="G37" s="101" t="n">
        <v>81.25</v>
      </c>
      <c r="H37" s="101" t="n">
        <v>76.25</v>
      </c>
      <c r="I37" s="101" t="n">
        <v>76.25</v>
      </c>
      <c r="J37" s="103" t="n">
        <f aca="false" ca="false" dt2D="false" dtr="false" t="normal">I37/C37</f>
        <v>0.9159159159159159</v>
      </c>
    </row>
    <row customFormat="true" ht="31.5" outlineLevel="0" r="38" s="107">
      <c r="A38" s="101" t="n"/>
      <c r="B38" s="104" t="s">
        <v>312</v>
      </c>
      <c r="C38" s="103" t="n">
        <v>1</v>
      </c>
      <c r="D38" s="105" t="n">
        <f aca="false" ca="false" dt2D="false" dtr="false" t="normal">D37/$C$37</f>
        <v>1</v>
      </c>
      <c r="E38" s="105" t="n">
        <f aca="false" ca="false" dt2D="false" dtr="false" t="normal">E37/$C$37</f>
        <v>0.975975975975976</v>
      </c>
      <c r="F38" s="105" t="n">
        <f aca="false" ca="false" dt2D="false" dtr="false" t="normal">F37/$C$37</f>
        <v>0.975975975975976</v>
      </c>
      <c r="G38" s="105" t="n">
        <f aca="false" ca="false" dt2D="false" dtr="false" t="normal">G37/$C$37</f>
        <v>0.975975975975976</v>
      </c>
      <c r="H38" s="105" t="n">
        <f aca="false" ca="false" dt2D="false" dtr="false" t="normal">H37/$C$37</f>
        <v>0.9159159159159159</v>
      </c>
      <c r="I38" s="105" t="n">
        <f aca="false" ca="false" dt2D="false" dtr="false" t="normal">I37/$C$37</f>
        <v>0.9159159159159159</v>
      </c>
      <c r="J38" s="103" t="n">
        <f aca="false" ca="false" dt2D="false" dtr="false" t="normal">I38/C38</f>
        <v>0.9159159159159159</v>
      </c>
    </row>
    <row customFormat="true" ht="15.75" outlineLevel="0" r="39" s="107">
      <c r="A39" s="101" t="s">
        <v>238</v>
      </c>
      <c r="B39" s="104" t="s">
        <v>310</v>
      </c>
      <c r="C39" s="101" t="n">
        <f aca="false" ca="false" dt2D="false" dtr="false" t="normal">C37-71.75</f>
        <v>11.5</v>
      </c>
      <c r="D39" s="101" t="n">
        <f aca="false" ca="false" dt2D="false" dtr="false" t="normal">D37-73.75</f>
        <v>9.5</v>
      </c>
      <c r="E39" s="101" t="n">
        <f aca="false" ca="false" dt2D="false" dtr="false" t="normal">E37-73.75</f>
        <v>7.5</v>
      </c>
      <c r="F39" s="101" t="n">
        <f aca="false" ca="false" dt2D="false" dtr="false" t="normal">F37-75.75</f>
        <v>5.5</v>
      </c>
      <c r="G39" s="101" t="n">
        <f aca="false" ca="false" dt2D="false" dtr="false" t="normal">G37-77.75</f>
        <v>3.5</v>
      </c>
      <c r="H39" s="101" t="n">
        <f aca="false" ca="false" dt2D="false" dtr="false" t="normal">H37-74.75</f>
        <v>1.5</v>
      </c>
      <c r="I39" s="101" t="n">
        <f aca="false" ca="false" dt2D="false" dtr="false" t="normal">I37-75.75</f>
        <v>0.5</v>
      </c>
      <c r="J39" s="103" t="s">
        <v>224</v>
      </c>
    </row>
    <row customFormat="true" ht="31.5" outlineLevel="0" r="40" s="107">
      <c r="A40" s="101" t="n"/>
      <c r="B40" s="104" t="s">
        <v>312</v>
      </c>
      <c r="C40" s="103" t="n">
        <v>1</v>
      </c>
      <c r="D40" s="105" t="n">
        <f aca="false" ca="false" dt2D="false" dtr="false" t="normal">D39/$C$39</f>
        <v>0.8260869565217391</v>
      </c>
      <c r="E40" s="105" t="n">
        <f aca="false" ca="false" dt2D="false" dtr="false" t="normal">E39/$C$39</f>
        <v>0.6521739130434783</v>
      </c>
      <c r="F40" s="105" t="n">
        <f aca="false" ca="false" dt2D="false" dtr="false" t="normal">F39/$C$39</f>
        <v>0.4782608695652174</v>
      </c>
      <c r="G40" s="105" t="n">
        <f aca="false" ca="false" dt2D="false" dtr="false" t="normal">G39/$C$39</f>
        <v>0.30434782608695654</v>
      </c>
      <c r="H40" s="105" t="n">
        <f aca="false" ca="false" dt2D="false" dtr="false" t="normal">H39/$C$39</f>
        <v>0.13043478260869565</v>
      </c>
      <c r="I40" s="105" t="n">
        <f aca="false" ca="false" dt2D="false" dtr="false" t="normal">I39/$C$39</f>
        <v>0.043478260869565216</v>
      </c>
      <c r="J40" s="103" t="n">
        <f aca="false" ca="false" dt2D="false" dtr="false" t="normal">I40/C40</f>
        <v>0.043478260869565216</v>
      </c>
    </row>
    <row customFormat="true" ht="31.5" outlineLevel="0" r="41" s="107">
      <c r="A41" s="101" t="s">
        <v>239</v>
      </c>
      <c r="B41" s="104" t="s">
        <v>318</v>
      </c>
      <c r="C41" s="106" t="n">
        <v>0.8619</v>
      </c>
      <c r="D41" s="106" t="n">
        <v>0.8859</v>
      </c>
      <c r="E41" s="106" t="n">
        <v>0.9077</v>
      </c>
      <c r="F41" s="106" t="n">
        <v>0.9323</v>
      </c>
      <c r="G41" s="106" t="n">
        <v>0.9569</v>
      </c>
      <c r="H41" s="106" t="n">
        <v>0.9803</v>
      </c>
      <c r="I41" s="106" t="n">
        <v>0.9934</v>
      </c>
      <c r="J41" s="103" t="s">
        <v>224</v>
      </c>
    </row>
    <row customFormat="true" ht="15.75" outlineLevel="0" r="42" s="107">
      <c r="A42" s="101" t="s">
        <v>241</v>
      </c>
      <c r="B42" s="102" t="s">
        <v>272</v>
      </c>
      <c r="C42" s="101" t="n">
        <v>657</v>
      </c>
      <c r="D42" s="101" t="n">
        <v>648.25</v>
      </c>
      <c r="E42" s="101" t="n">
        <v>630.25</v>
      </c>
      <c r="F42" s="101" t="n">
        <v>620.25</v>
      </c>
      <c r="G42" s="101" t="n">
        <v>615.25</v>
      </c>
      <c r="H42" s="101" t="n">
        <v>613.25</v>
      </c>
      <c r="I42" s="101" t="n">
        <v>613.25</v>
      </c>
      <c r="J42" s="103" t="n">
        <f aca="false" ca="false" dt2D="false" dtr="false" t="normal">I42/C42</f>
        <v>0.9334094368340944</v>
      </c>
    </row>
    <row customFormat="true" ht="15.75" outlineLevel="0" r="43" s="107">
      <c r="A43" s="101" t="n"/>
      <c r="B43" s="104" t="s">
        <v>309</v>
      </c>
      <c r="C43" s="103" t="n">
        <v>1</v>
      </c>
      <c r="D43" s="103" t="n">
        <f aca="false" ca="false" dt2D="false" dtr="false" t="normal">D42/$C$42</f>
        <v>0.9866818873668188</v>
      </c>
      <c r="E43" s="103" t="n">
        <f aca="false" ca="false" dt2D="false" dtr="false" t="normal">E42/$C$42</f>
        <v>0.9592846270928462</v>
      </c>
      <c r="F43" s="103" t="n">
        <f aca="false" ca="false" dt2D="false" dtr="false" t="normal">F42/$C$42</f>
        <v>0.9440639269406392</v>
      </c>
      <c r="G43" s="103" t="n">
        <f aca="false" ca="false" dt2D="false" dtr="false" t="normal">G42/$C$42</f>
        <v>0.9364535768645358</v>
      </c>
      <c r="H43" s="103" t="n">
        <f aca="false" ca="false" dt2D="false" dtr="false" t="normal">H42/$C$42</f>
        <v>0.9334094368340944</v>
      </c>
      <c r="I43" s="103" t="n">
        <f aca="false" ca="false" dt2D="false" dtr="false" t="normal">I42/$C$42</f>
        <v>0.9334094368340944</v>
      </c>
      <c r="J43" s="103" t="n">
        <f aca="false" ca="false" dt2D="false" dtr="false" t="normal">I43/C43</f>
        <v>0.9334094368340944</v>
      </c>
    </row>
    <row customFormat="true" ht="15.75" outlineLevel="0" r="44" s="107">
      <c r="A44" s="101" t="s">
        <v>242</v>
      </c>
      <c r="B44" s="104" t="s">
        <v>310</v>
      </c>
      <c r="C44" s="101" t="n">
        <f aca="false" ca="false" dt2D="false" dtr="false" t="normal">C42-594.75</f>
        <v>62.25</v>
      </c>
      <c r="D44" s="101" t="n">
        <f aca="false" ca="false" dt2D="false" dtr="false" t="normal">D42-594</f>
        <v>54.25</v>
      </c>
      <c r="E44" s="101" t="n">
        <f aca="false" ca="false" dt2D="false" dtr="false" t="normal">E42-577.5</f>
        <v>52.75</v>
      </c>
      <c r="F44" s="101" t="n">
        <f aca="false" ca="false" dt2D="false" dtr="false" t="normal">F42-574.75</f>
        <v>45.5</v>
      </c>
      <c r="G44" s="101" t="n">
        <f aca="false" ca="false" dt2D="false" dtr="false" t="normal">G42-578.75</f>
        <v>36.5</v>
      </c>
      <c r="H44" s="101" t="n">
        <f aca="false" ca="false" dt2D="false" dtr="false" t="normal">H42-581.75</f>
        <v>31.5</v>
      </c>
      <c r="I44" s="101" t="n">
        <f aca="false" ca="false" dt2D="false" dtr="false" t="normal">I42-585.75</f>
        <v>27.5</v>
      </c>
      <c r="J44" s="103" t="s">
        <v>224</v>
      </c>
    </row>
    <row customFormat="true" ht="15.75" outlineLevel="0" r="45" s="107">
      <c r="A45" s="101" t="n"/>
      <c r="B45" s="104" t="s">
        <v>309</v>
      </c>
      <c r="C45" s="103" t="n">
        <v>1</v>
      </c>
      <c r="D45" s="105" t="n">
        <f aca="false" ca="false" dt2D="false" dtr="false" t="normal">D44/$C$44</f>
        <v>0.8714859437751004</v>
      </c>
      <c r="E45" s="105" t="n">
        <f aca="false" ca="false" dt2D="false" dtr="false" t="normal">E44/$C$44</f>
        <v>0.8473895582329317</v>
      </c>
      <c r="F45" s="105" t="n">
        <f aca="false" ca="false" dt2D="false" dtr="false" t="normal">F44/$C$44</f>
        <v>0.7309236947791165</v>
      </c>
      <c r="G45" s="105" t="n">
        <f aca="false" ca="false" dt2D="false" dtr="false" t="normal">G44/$C$44</f>
        <v>0.5863453815261044</v>
      </c>
      <c r="H45" s="105" t="n">
        <f aca="false" ca="false" dt2D="false" dtr="false" t="normal">H44/$C$44</f>
        <v>0.5060240963855421</v>
      </c>
      <c r="I45" s="105" t="n">
        <f aca="false" ca="false" dt2D="false" dtr="false" t="normal">I44/$C$44</f>
        <v>0.44176706827309237</v>
      </c>
      <c r="J45" s="105" t="n">
        <f aca="false" ca="false" dt2D="false" dtr="false" t="normal">I45/C45</f>
        <v>0.44176706827309237</v>
      </c>
    </row>
    <row customFormat="true" ht="15.75" outlineLevel="0" r="46" s="107">
      <c r="A46" s="101" t="s">
        <v>243</v>
      </c>
      <c r="B46" s="104" t="s">
        <v>317</v>
      </c>
      <c r="C46" s="106" t="n">
        <v>0.9053</v>
      </c>
      <c r="D46" s="106" t="n">
        <v>0.9163</v>
      </c>
      <c r="E46" s="106" t="n">
        <v>0.9163</v>
      </c>
      <c r="F46" s="106" t="n">
        <v>0.9266</v>
      </c>
      <c r="G46" s="106" t="n">
        <v>0.9407</v>
      </c>
      <c r="H46" s="106" t="n">
        <v>0.9486</v>
      </c>
      <c r="I46" s="106" t="n">
        <v>0.9552</v>
      </c>
      <c r="J46" s="103" t="s">
        <v>224</v>
      </c>
    </row>
    <row customFormat="true" ht="31.5" outlineLevel="0" r="47" s="107">
      <c r="A47" s="101" t="s">
        <v>244</v>
      </c>
      <c r="B47" s="102" t="s">
        <v>280</v>
      </c>
      <c r="C47" s="101" t="n">
        <v>1323.25</v>
      </c>
      <c r="D47" s="101" t="n">
        <v>1318.25</v>
      </c>
      <c r="E47" s="101" t="n">
        <v>1289.25</v>
      </c>
      <c r="F47" s="101" t="n">
        <v>1275.25</v>
      </c>
      <c r="G47" s="101" t="n">
        <v>1265.25</v>
      </c>
      <c r="H47" s="101" t="n">
        <v>1232.25</v>
      </c>
      <c r="I47" s="101" t="n">
        <v>1224.25</v>
      </c>
      <c r="J47" s="103" t="n">
        <f aca="false" ca="false" dt2D="false" dtr="false" t="normal">I47/C47</f>
        <v>0.925184205554506</v>
      </c>
    </row>
    <row customFormat="true" ht="31.5" outlineLevel="0" r="48" s="107">
      <c r="A48" s="101" t="n"/>
      <c r="B48" s="104" t="s">
        <v>312</v>
      </c>
      <c r="C48" s="103" t="n">
        <v>1</v>
      </c>
      <c r="D48" s="103" t="n">
        <f aca="false" ca="false" dt2D="false" dtr="false" t="normal">D47/$C$47</f>
        <v>0.9962214245229548</v>
      </c>
      <c r="E48" s="103" t="n">
        <f aca="false" ca="false" dt2D="false" dtr="false" t="normal">E47/$C$47</f>
        <v>0.974305686756093</v>
      </c>
      <c r="F48" s="103" t="n">
        <f aca="false" ca="false" dt2D="false" dtr="false" t="normal">F47/$C$47</f>
        <v>0.9637256754203665</v>
      </c>
      <c r="G48" s="103" t="n">
        <f aca="false" ca="false" dt2D="false" dtr="false" t="normal">G47/$C$47</f>
        <v>0.9561685244662762</v>
      </c>
      <c r="H48" s="103" t="n">
        <f aca="false" ca="false" dt2D="false" dtr="false" t="normal">H47/$C$47</f>
        <v>0.9312299263177782</v>
      </c>
      <c r="I48" s="103" t="n">
        <f aca="false" ca="false" dt2D="false" dtr="false" t="normal">I47/$C$47</f>
        <v>0.925184205554506</v>
      </c>
      <c r="J48" s="103" t="n">
        <f aca="false" ca="false" dt2D="false" dtr="false" t="normal">I48/C48</f>
        <v>0.925184205554506</v>
      </c>
    </row>
    <row customFormat="true" ht="15.75" outlineLevel="0" r="49" s="107">
      <c r="A49" s="101" t="s">
        <v>245</v>
      </c>
      <c r="B49" s="104" t="s">
        <v>310</v>
      </c>
      <c r="C49" s="101" t="n">
        <f aca="false" ca="false" dt2D="false" dtr="false" t="normal">C47-1207.5</f>
        <v>115.75</v>
      </c>
      <c r="D49" s="101" t="n">
        <f aca="false" ca="false" dt2D="false" dtr="false" t="normal">D47-1205.5</f>
        <v>112.75</v>
      </c>
      <c r="E49" s="101" t="n">
        <f aca="false" ca="false" dt2D="false" dtr="false" t="normal">E47-1183.5</f>
        <v>105.75</v>
      </c>
      <c r="F49" s="101" t="n">
        <f aca="false" ca="false" dt2D="false" dtr="false" t="normal">F47-1172.5</f>
        <v>102.75</v>
      </c>
      <c r="G49" s="101" t="n">
        <f aca="false" ca="false" dt2D="false" dtr="false" t="normal">G47-1164.5</f>
        <v>100.75</v>
      </c>
      <c r="H49" s="101" t="n">
        <f aca="false" ca="false" dt2D="false" dtr="false" t="normal">H47-1165.5</f>
        <v>66.75</v>
      </c>
      <c r="I49" s="101" t="n">
        <f aca="false" ca="false" dt2D="false" dtr="false" t="normal">I47-1195.25</f>
        <v>29</v>
      </c>
      <c r="J49" s="103" t="s">
        <v>224</v>
      </c>
    </row>
    <row customFormat="true" ht="31.5" outlineLevel="0" r="50" s="107">
      <c r="A50" s="101" t="n"/>
      <c r="B50" s="104" t="s">
        <v>312</v>
      </c>
      <c r="C50" s="103" t="n">
        <v>1</v>
      </c>
      <c r="D50" s="105" t="n">
        <f aca="false" ca="false" dt2D="false" dtr="false" t="normal">D49/$C$49</f>
        <v>0.9740820734341252</v>
      </c>
      <c r="E50" s="105" t="n">
        <f aca="false" ca="false" dt2D="false" dtr="false" t="normal">E49/$C$49</f>
        <v>0.9136069114470843</v>
      </c>
      <c r="F50" s="105" t="n">
        <f aca="false" ca="false" dt2D="false" dtr="false" t="normal">F49/$C$49</f>
        <v>0.8876889848812095</v>
      </c>
      <c r="G50" s="105" t="n">
        <f aca="false" ca="false" dt2D="false" dtr="false" t="normal">G49/$C$49</f>
        <v>0.8704103671706264</v>
      </c>
      <c r="H50" s="105" t="n">
        <f aca="false" ca="false" dt2D="false" dtr="false" t="normal">H49/$C$49</f>
        <v>0.5766738660907127</v>
      </c>
      <c r="I50" s="105" t="n">
        <f aca="false" ca="false" dt2D="false" dtr="false" t="normal">I49/$C$49</f>
        <v>0.2505399568034557</v>
      </c>
      <c r="J50" s="105" t="n">
        <f aca="false" ca="false" dt2D="false" dtr="false" t="normal">I50/C50</f>
        <v>0.2505399568034557</v>
      </c>
    </row>
    <row customFormat="true" ht="31.5" outlineLevel="0" r="51" s="107">
      <c r="A51" s="101" t="s">
        <v>246</v>
      </c>
      <c r="B51" s="104" t="s">
        <v>318</v>
      </c>
      <c r="C51" s="106" t="n">
        <v>0.9125</v>
      </c>
      <c r="D51" s="106" t="n">
        <v>0.9145</v>
      </c>
      <c r="E51" s="106" t="n">
        <v>0.918</v>
      </c>
      <c r="F51" s="106" t="n">
        <v>0.9194</v>
      </c>
      <c r="G51" s="106" t="n">
        <v>0.9204</v>
      </c>
      <c r="H51" s="106" t="n">
        <v>0.9458</v>
      </c>
      <c r="I51" s="106" t="n">
        <v>0.9763</v>
      </c>
      <c r="J51" s="103" t="s">
        <v>224</v>
      </c>
    </row>
    <row customFormat="true" ht="15" outlineLevel="0" r="52" s="107">
      <c r="J52" s="108" t="n"/>
    </row>
    <row ht="30" outlineLevel="0" r="53">
      <c r="B53" s="66" t="s">
        <v>319</v>
      </c>
    </row>
  </sheetData>
  <mergeCells count="6">
    <mergeCell ref="I1:J1"/>
    <mergeCell ref="A3:J3"/>
    <mergeCell ref="A5:A6"/>
    <mergeCell ref="B5:B6"/>
    <mergeCell ref="J5:J6"/>
    <mergeCell ref="C5:I5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77"/>
</worksheet>
</file>

<file path=xl/worksheets/sheet2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J21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4.14062514009074"/>
    <col customWidth="true" max="2" min="2" outlineLevel="0" style="1" width="85.7109393172148"/>
    <col bestFit="true" customWidth="true" max="9" min="3" outlineLevel="0" style="1" width="8.85546864361033"/>
    <col customWidth="true" max="10" min="10" outlineLevel="0" style="1" width="13.285156158148"/>
    <col bestFit="true" customWidth="true" max="16384" min="11" outlineLevel="0" style="1" width="8.85546864361033"/>
  </cols>
  <sheetData>
    <row outlineLevel="0" r="1">
      <c r="I1" s="11" t="s">
        <v>320</v>
      </c>
      <c r="J1" s="11" t="s"/>
    </row>
    <row outlineLevel="0" r="3">
      <c r="A3" s="109" t="s">
        <v>321</v>
      </c>
      <c r="B3" s="109" t="s"/>
      <c r="C3" s="109" t="s"/>
      <c r="D3" s="109" t="s"/>
      <c r="E3" s="109" t="s"/>
      <c r="F3" s="109" t="s"/>
      <c r="G3" s="109" t="s"/>
      <c r="H3" s="109" t="s"/>
      <c r="I3" s="109" t="s"/>
      <c r="J3" s="109" t="s"/>
    </row>
    <row customHeight="true" ht="15" outlineLevel="0" r="4">
      <c r="A4" s="18" t="n"/>
      <c r="B4" s="18" t="n"/>
      <c r="C4" s="18" t="n"/>
      <c r="D4" s="18" t="n"/>
      <c r="E4" s="18" t="n"/>
      <c r="F4" s="18" t="n"/>
      <c r="G4" s="18" t="n"/>
      <c r="H4" s="18" t="n"/>
      <c r="I4" s="18" t="n"/>
      <c r="J4" s="18" t="n"/>
    </row>
    <row customHeight="true" ht="15" outlineLevel="0" r="5">
      <c r="A5" s="20" t="s">
        <v>171</v>
      </c>
      <c r="B5" s="20" t="s">
        <v>220</v>
      </c>
      <c r="C5" s="20" t="s">
        <v>221</v>
      </c>
      <c r="D5" s="110" t="s"/>
      <c r="E5" s="110" t="s"/>
      <c r="F5" s="110" t="s"/>
      <c r="G5" s="110" t="s"/>
      <c r="H5" s="110" t="s"/>
      <c r="I5" s="111" t="s"/>
      <c r="J5" s="20" t="s">
        <v>222</v>
      </c>
    </row>
    <row outlineLevel="0" r="6">
      <c r="A6" s="112" t="s"/>
      <c r="B6" s="112" t="s"/>
      <c r="C6" s="20" t="n">
        <v>2019</v>
      </c>
      <c r="D6" s="20" t="n">
        <v>2020</v>
      </c>
      <c r="E6" s="20" t="n">
        <v>2021</v>
      </c>
      <c r="F6" s="20" t="n">
        <v>2022</v>
      </c>
      <c r="G6" s="20" t="n">
        <v>2023</v>
      </c>
      <c r="H6" s="20" t="n">
        <v>2024</v>
      </c>
      <c r="I6" s="20" t="n">
        <v>2025</v>
      </c>
      <c r="J6" s="112" t="s"/>
    </row>
    <row outlineLevel="0" r="7">
      <c r="A7" s="113" t="n">
        <v>1</v>
      </c>
      <c r="B7" s="45" t="s">
        <v>322</v>
      </c>
      <c r="C7" s="114" t="n">
        <v>0.28</v>
      </c>
      <c r="D7" s="114" t="n">
        <v>0.28</v>
      </c>
      <c r="E7" s="114" t="n">
        <v>0.55</v>
      </c>
      <c r="F7" s="114" t="n">
        <v>0.55</v>
      </c>
      <c r="G7" s="114" t="n">
        <v>0.55</v>
      </c>
      <c r="H7" s="114" t="n">
        <v>0.6</v>
      </c>
      <c r="I7" s="114" t="n">
        <v>0.6</v>
      </c>
      <c r="J7" s="115" t="n">
        <f aca="false" ca="false" dt2D="false" dtr="false" t="normal">I7/C7</f>
        <v>2.142857142857143</v>
      </c>
    </row>
    <row outlineLevel="0" r="8">
      <c r="A8" s="113" t="n">
        <v>2</v>
      </c>
      <c r="B8" s="45" t="s">
        <v>323</v>
      </c>
      <c r="C8" s="114" t="n">
        <v>0.373</v>
      </c>
      <c r="D8" s="114" t="n">
        <v>0.373</v>
      </c>
      <c r="E8" s="114" t="n">
        <v>0.71</v>
      </c>
      <c r="F8" s="114" t="n">
        <v>0.66</v>
      </c>
      <c r="G8" s="114" t="n">
        <v>0.62</v>
      </c>
      <c r="H8" s="114" t="n">
        <v>0.6</v>
      </c>
      <c r="I8" s="114" t="n">
        <v>0.6</v>
      </c>
      <c r="J8" s="115" t="n">
        <f aca="false" ca="false" dt2D="false" dtr="false" t="normal">I8/C8</f>
        <v>1.6085790884718498</v>
      </c>
    </row>
    <row customHeight="true" ht="22.5" outlineLevel="0" r="9">
      <c r="A9" s="113" t="n">
        <v>3</v>
      </c>
      <c r="B9" s="45" t="s">
        <v>324</v>
      </c>
      <c r="C9" s="114" t="n">
        <v>0.279</v>
      </c>
      <c r="D9" s="114" t="n">
        <v>0.279</v>
      </c>
      <c r="E9" s="114" t="n">
        <v>0.46</v>
      </c>
      <c r="F9" s="114" t="n">
        <v>0.43</v>
      </c>
      <c r="G9" s="114" t="n">
        <v>0.4</v>
      </c>
      <c r="H9" s="114" t="n">
        <v>0.6</v>
      </c>
      <c r="I9" s="114" t="n">
        <v>0.6</v>
      </c>
      <c r="J9" s="116" t="n">
        <f aca="false" ca="false" dt2D="false" dtr="false" t="normal">I9/C9</f>
        <v>2.150537634408602</v>
      </c>
    </row>
    <row customHeight="true" ht="22.5" outlineLevel="0" r="10">
      <c r="A10" s="113" t="n">
        <v>4</v>
      </c>
      <c r="B10" s="45" t="s">
        <v>325</v>
      </c>
      <c r="C10" s="114" t="n">
        <v>0.272</v>
      </c>
      <c r="D10" s="114" t="n">
        <v>0.272</v>
      </c>
      <c r="E10" s="114" t="n">
        <v>0.55</v>
      </c>
      <c r="F10" s="114" t="n">
        <v>0.55</v>
      </c>
      <c r="G10" s="114" t="n">
        <v>0.55</v>
      </c>
      <c r="H10" s="114" t="n">
        <v>0.6</v>
      </c>
      <c r="I10" s="114" t="n">
        <v>0.6</v>
      </c>
      <c r="J10" s="116" t="n">
        <f aca="false" ca="false" dt2D="false" dtr="false" t="normal">I10/C10</f>
        <v>2.205882352941176</v>
      </c>
    </row>
    <row ht="31.5" outlineLevel="0" r="11">
      <c r="A11" s="113" t="n">
        <v>5</v>
      </c>
      <c r="B11" s="45" t="s">
        <v>326</v>
      </c>
      <c r="C11" s="114" t="n">
        <v>0.369</v>
      </c>
      <c r="D11" s="114" t="n">
        <v>0.369</v>
      </c>
      <c r="E11" s="114" t="n">
        <v>0.71</v>
      </c>
      <c r="F11" s="114" t="n">
        <v>0.66</v>
      </c>
      <c r="G11" s="114" t="n">
        <v>0.62</v>
      </c>
      <c r="H11" s="114" t="n">
        <v>0.64</v>
      </c>
      <c r="I11" s="114" t="n">
        <v>0.6</v>
      </c>
      <c r="J11" s="115" t="n">
        <f aca="false" ca="false" dt2D="false" dtr="false" t="normal">I11/C11</f>
        <v>1.6260162601626016</v>
      </c>
    </row>
    <row customHeight="true" ht="23.25" outlineLevel="0" r="12">
      <c r="A12" s="113" t="n">
        <v>6</v>
      </c>
      <c r="B12" s="45" t="s">
        <v>327</v>
      </c>
      <c r="C12" s="114" t="n">
        <v>0.37</v>
      </c>
      <c r="D12" s="114" t="n">
        <v>0.37</v>
      </c>
      <c r="E12" s="114" t="n">
        <v>0.55</v>
      </c>
      <c r="F12" s="114" t="n">
        <v>0.55</v>
      </c>
      <c r="G12" s="114" t="n">
        <v>0.55</v>
      </c>
      <c r="H12" s="114" t="n">
        <v>0.6</v>
      </c>
      <c r="I12" s="114" t="n">
        <v>0.6</v>
      </c>
      <c r="J12" s="115" t="n">
        <f aca="false" ca="false" dt2D="false" dtr="false" t="normal">I12/C12</f>
        <v>1.6216216216216215</v>
      </c>
    </row>
    <row ht="31.5" outlineLevel="0" r="13">
      <c r="A13" s="113" t="n">
        <v>7</v>
      </c>
      <c r="B13" s="45" t="s">
        <v>328</v>
      </c>
      <c r="C13" s="114" t="n">
        <v>0.437</v>
      </c>
      <c r="D13" s="114" t="n">
        <v>0.437</v>
      </c>
      <c r="E13" s="114" t="n">
        <v>0.71</v>
      </c>
      <c r="F13" s="114" t="n">
        <v>0.66</v>
      </c>
      <c r="G13" s="114" t="n">
        <v>0.62</v>
      </c>
      <c r="H13" s="114" t="n">
        <v>0.64</v>
      </c>
      <c r="I13" s="114" t="n">
        <v>0.6</v>
      </c>
      <c r="J13" s="115" t="n">
        <f aca="false" ca="false" dt2D="false" dtr="false" t="normal">I13/C13</f>
        <v>1.3729977116704806</v>
      </c>
    </row>
    <row outlineLevel="0" r="14">
      <c r="A14" s="113" t="n">
        <v>8</v>
      </c>
      <c r="B14" s="45" t="s">
        <v>329</v>
      </c>
      <c r="C14" s="114" t="n">
        <v>0.26</v>
      </c>
      <c r="D14" s="114" t="n">
        <v>0.26</v>
      </c>
      <c r="E14" s="114" t="n">
        <v>0.55</v>
      </c>
      <c r="F14" s="114" t="n">
        <v>0.55</v>
      </c>
      <c r="G14" s="114" t="n">
        <v>0.55</v>
      </c>
      <c r="H14" s="114" t="n">
        <v>0.6</v>
      </c>
      <c r="I14" s="114" t="n">
        <v>0.6</v>
      </c>
      <c r="J14" s="115" t="n">
        <f aca="false" ca="false" dt2D="false" dtr="false" t="normal">I14/C14</f>
        <v>2.3076923076923075</v>
      </c>
    </row>
    <row ht="31.5" outlineLevel="0" r="15">
      <c r="A15" s="113" t="n">
        <v>9</v>
      </c>
      <c r="B15" s="45" t="s">
        <v>330</v>
      </c>
      <c r="C15" s="114" t="n">
        <v>0.328</v>
      </c>
      <c r="D15" s="114" t="n">
        <v>0.328</v>
      </c>
      <c r="E15" s="114" t="n">
        <v>0.71</v>
      </c>
      <c r="F15" s="114" t="n">
        <v>0.66</v>
      </c>
      <c r="G15" s="114" t="n">
        <v>0.62</v>
      </c>
      <c r="H15" s="114" t="n">
        <v>0.59</v>
      </c>
      <c r="I15" s="114" t="n">
        <v>0.6</v>
      </c>
      <c r="J15" s="115" t="n">
        <f aca="false" ca="false" dt2D="false" dtr="false" t="normal">I15/C15</f>
        <v>1.8292682926829267</v>
      </c>
    </row>
    <row outlineLevel="0" r="17">
      <c r="B17" s="32" t="s">
        <v>331</v>
      </c>
    </row>
    <row customHeight="true" ht="101.449996948242" outlineLevel="0" r="18">
      <c r="B18" s="117" t="s">
        <v>332</v>
      </c>
    </row>
    <row outlineLevel="0" r="19">
      <c r="B19" s="10" t="n"/>
    </row>
    <row outlineLevel="0" r="20">
      <c r="B20" s="10" t="n"/>
    </row>
    <row outlineLevel="0" r="21">
      <c r="B21" s="118" t="s">
        <v>333</v>
      </c>
    </row>
  </sheetData>
  <mergeCells count="6">
    <mergeCell ref="I1:J1"/>
    <mergeCell ref="A3:J3"/>
    <mergeCell ref="A5:A6"/>
    <mergeCell ref="B5:B6"/>
    <mergeCell ref="J5:J6"/>
    <mergeCell ref="C5:I5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2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15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103.285151083163"/>
    <col bestFit="true" customWidth="true" max="8" min="2" outlineLevel="0" style="1" width="8.85546864361033"/>
    <col customWidth="true" max="9" min="9" outlineLevel="0" style="1" width="11.1406249709246"/>
    <col bestFit="true" customWidth="true" max="16384" min="10" outlineLevel="0" style="1" width="8.85546864361033"/>
  </cols>
  <sheetData>
    <row outlineLevel="0" r="1">
      <c r="H1" s="11" t="s">
        <v>334</v>
      </c>
      <c r="I1" s="11" t="s"/>
    </row>
    <row outlineLevel="0" r="3">
      <c r="A3" s="109" t="s">
        <v>335</v>
      </c>
      <c r="B3" s="109" t="s"/>
      <c r="C3" s="109" t="s"/>
      <c r="D3" s="109" t="s"/>
      <c r="E3" s="109" t="s"/>
      <c r="F3" s="109" t="s"/>
      <c r="G3" s="109" t="s"/>
      <c r="H3" s="109" t="s"/>
      <c r="I3" s="109" t="s"/>
    </row>
    <row outlineLevel="0" r="4">
      <c r="A4" s="18" t="n"/>
      <c r="B4" s="18" t="n"/>
      <c r="C4" s="18" t="n"/>
      <c r="D4" s="18" t="n"/>
      <c r="E4" s="18" t="n"/>
      <c r="F4" s="18" t="n"/>
      <c r="G4" s="18" t="n"/>
      <c r="H4" s="18" t="n"/>
      <c r="I4" s="18" t="n"/>
    </row>
    <row outlineLevel="0" r="5">
      <c r="A5" s="20" t="s">
        <v>220</v>
      </c>
      <c r="B5" s="20" t="s">
        <v>221</v>
      </c>
      <c r="C5" s="110" t="s"/>
      <c r="D5" s="110" t="s"/>
      <c r="E5" s="110" t="s"/>
      <c r="F5" s="110" t="s"/>
      <c r="G5" s="111" t="s"/>
      <c r="H5" s="20" t="n"/>
      <c r="I5" s="20" t="s">
        <v>222</v>
      </c>
    </row>
    <row outlineLevel="0" r="6">
      <c r="A6" s="112" t="s"/>
      <c r="B6" s="20" t="n">
        <v>2019</v>
      </c>
      <c r="C6" s="20" t="n">
        <v>2020</v>
      </c>
      <c r="D6" s="20" t="n">
        <v>2021</v>
      </c>
      <c r="E6" s="20" t="n">
        <v>2022</v>
      </c>
      <c r="F6" s="20" t="n">
        <v>2023</v>
      </c>
      <c r="G6" s="20" t="n">
        <v>2024</v>
      </c>
      <c r="H6" s="20" t="n">
        <v>2025</v>
      </c>
      <c r="I6" s="112" t="s"/>
    </row>
    <row outlineLevel="0" r="7">
      <c r="A7" s="21" t="s">
        <v>336</v>
      </c>
      <c r="B7" s="119" t="n">
        <v>0.245</v>
      </c>
      <c r="C7" s="119" t="n">
        <v>0.245</v>
      </c>
      <c r="D7" s="119" t="n">
        <v>0.19</v>
      </c>
      <c r="E7" s="119" t="n">
        <v>0.16</v>
      </c>
      <c r="F7" s="119" t="n">
        <v>0.13</v>
      </c>
      <c r="G7" s="119" t="n">
        <v>0.1</v>
      </c>
      <c r="H7" s="119" t="n">
        <v>0.1</v>
      </c>
      <c r="I7" s="120" t="n">
        <f aca="false" ca="false" dt2D="false" dtr="false" t="normal">H7/B7</f>
        <v>0.40816326530612246</v>
      </c>
    </row>
    <row ht="31.5" outlineLevel="0" r="8">
      <c r="A8" s="21" t="s">
        <v>337</v>
      </c>
      <c r="B8" s="119" t="n">
        <v>0.254</v>
      </c>
      <c r="C8" s="119" t="n">
        <v>0.254</v>
      </c>
      <c r="D8" s="119" t="n">
        <v>0.24</v>
      </c>
      <c r="E8" s="119" t="n">
        <v>0.2</v>
      </c>
      <c r="F8" s="119" t="n">
        <v>0.15</v>
      </c>
      <c r="G8" s="119" t="n">
        <v>0.1</v>
      </c>
      <c r="H8" s="119" t="n">
        <v>0.1</v>
      </c>
      <c r="I8" s="120" t="n">
        <f aca="false" ca="false" dt2D="false" dtr="false" t="normal">H8/B8</f>
        <v>0.3937007874015748</v>
      </c>
    </row>
    <row ht="31.5" outlineLevel="0" r="9">
      <c r="A9" s="21" t="s">
        <v>338</v>
      </c>
      <c r="B9" s="119" t="n">
        <v>0.274</v>
      </c>
      <c r="C9" s="119" t="n">
        <v>0.274</v>
      </c>
      <c r="D9" s="119" t="n">
        <v>0.25</v>
      </c>
      <c r="E9" s="119" t="n">
        <v>0.2</v>
      </c>
      <c r="F9" s="119" t="n">
        <v>0.15</v>
      </c>
      <c r="G9" s="119" t="n">
        <v>0.1</v>
      </c>
      <c r="H9" s="119" t="n">
        <v>0.1</v>
      </c>
      <c r="I9" s="120" t="n">
        <f aca="false" ca="false" dt2D="false" dtr="false" t="normal">H9/B9</f>
        <v>0.36496350364963503</v>
      </c>
    </row>
    <row ht="31.5" outlineLevel="0" r="10">
      <c r="A10" s="21" t="s">
        <v>339</v>
      </c>
      <c r="B10" s="119" t="n">
        <v>0.08</v>
      </c>
      <c r="C10" s="119" t="n">
        <v>0.08</v>
      </c>
      <c r="D10" s="119" t="n">
        <v>0.086</v>
      </c>
      <c r="E10" s="119" t="n">
        <v>0.086</v>
      </c>
      <c r="F10" s="119" t="n">
        <v>0.086</v>
      </c>
      <c r="G10" s="119" t="n">
        <v>0.086</v>
      </c>
      <c r="H10" s="119" t="n">
        <v>0.086</v>
      </c>
      <c r="I10" s="120" t="n">
        <f aca="false" ca="false" dt2D="false" dtr="false" t="normal">H10/B10</f>
        <v>1.075</v>
      </c>
    </row>
    <row ht="31.5" outlineLevel="0" r="11">
      <c r="A11" s="21" t="s">
        <v>340</v>
      </c>
      <c r="B11" s="119" t="n">
        <v>0.121</v>
      </c>
      <c r="C11" s="119" t="n">
        <v>0.1</v>
      </c>
      <c r="D11" s="119" t="n">
        <v>0.1</v>
      </c>
      <c r="E11" s="119" t="n">
        <v>0.1</v>
      </c>
      <c r="F11" s="119" t="n">
        <v>0.1</v>
      </c>
      <c r="G11" s="119" t="n">
        <v>0.1</v>
      </c>
      <c r="H11" s="119" t="n">
        <v>0.1</v>
      </c>
      <c r="I11" s="120" t="n">
        <f aca="false" ca="false" dt2D="false" dtr="false" t="normal">H11/B11</f>
        <v>0.8264462809917356</v>
      </c>
    </row>
    <row ht="31.5" outlineLevel="0" r="12">
      <c r="A12" s="21" t="s">
        <v>341</v>
      </c>
      <c r="B12" s="119" t="n">
        <v>0.155</v>
      </c>
      <c r="C12" s="119" t="n">
        <v>0.155</v>
      </c>
      <c r="D12" s="119" t="n">
        <v>0.1</v>
      </c>
      <c r="E12" s="119" t="n">
        <v>0.08</v>
      </c>
      <c r="F12" s="119" t="n">
        <v>0.07</v>
      </c>
      <c r="G12" s="119" t="n">
        <v>0.07</v>
      </c>
      <c r="H12" s="119" t="n">
        <v>0.07</v>
      </c>
      <c r="I12" s="120" t="n">
        <f aca="false" ca="false" dt2D="false" dtr="false" t="normal">H12/B12</f>
        <v>0.4516129032258065</v>
      </c>
    </row>
    <row ht="31.5" outlineLevel="0" r="13">
      <c r="A13" s="21" t="s">
        <v>342</v>
      </c>
      <c r="B13" s="119" t="n">
        <v>0.155</v>
      </c>
      <c r="C13" s="119" t="n">
        <v>0.155</v>
      </c>
      <c r="D13" s="119" t="n">
        <v>0.12</v>
      </c>
      <c r="E13" s="119" t="n">
        <v>0.11</v>
      </c>
      <c r="F13" s="119" t="n">
        <v>0.11</v>
      </c>
      <c r="G13" s="119" t="n">
        <v>0.1</v>
      </c>
      <c r="H13" s="119" t="n">
        <v>0.1</v>
      </c>
      <c r="I13" s="120" t="n">
        <f aca="false" ca="false" dt2D="false" dtr="false" t="normal">H13/B13</f>
        <v>0.6451612903225807</v>
      </c>
    </row>
    <row customHeight="true" ht="21.75" outlineLevel="0" r="14">
      <c r="A14" s="21" t="s">
        <v>343</v>
      </c>
      <c r="B14" s="119" t="n">
        <v>0.35</v>
      </c>
      <c r="C14" s="119" t="n">
        <v>0.35</v>
      </c>
      <c r="D14" s="119" t="n">
        <v>0.12</v>
      </c>
      <c r="E14" s="119" t="n">
        <v>0.1</v>
      </c>
      <c r="F14" s="119" t="n">
        <v>0.08</v>
      </c>
      <c r="G14" s="119" t="n">
        <v>0.07</v>
      </c>
      <c r="H14" s="119" t="n">
        <v>0.07</v>
      </c>
      <c r="I14" s="120" t="n">
        <f aca="false" ca="false" dt2D="false" dtr="false" t="normal">H14/B14</f>
        <v>0.20000000000000004</v>
      </c>
    </row>
    <row ht="31.5" outlineLevel="0" r="15">
      <c r="A15" s="21" t="s">
        <v>344</v>
      </c>
      <c r="B15" s="119" t="n">
        <v>0.35</v>
      </c>
      <c r="C15" s="119" t="n">
        <v>0.35</v>
      </c>
      <c r="D15" s="119" t="n">
        <v>0.25</v>
      </c>
      <c r="E15" s="119" t="n">
        <v>0.2</v>
      </c>
      <c r="F15" s="119" t="n">
        <v>0.15</v>
      </c>
      <c r="G15" s="119" t="n">
        <v>0.1</v>
      </c>
      <c r="H15" s="119" t="n">
        <v>0.1</v>
      </c>
      <c r="I15" s="120" t="n">
        <f aca="false" ca="false" dt2D="false" dtr="false" t="normal">H15/B15</f>
        <v>0.28571428571428575</v>
      </c>
    </row>
  </sheetData>
  <mergeCells count="5">
    <mergeCell ref="H1:I1"/>
    <mergeCell ref="A3:I3"/>
    <mergeCell ref="A5:A6"/>
    <mergeCell ref="B5:G5"/>
    <mergeCell ref="I5:I6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2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P15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100.85546999694"/>
    <col customWidth="true" max="9" min="9" outlineLevel="0" width="10.8554689819427"/>
  </cols>
  <sheetData>
    <row outlineLevel="0" r="1">
      <c r="H1" s="11" t="s">
        <v>345</v>
      </c>
      <c r="I1" s="11" t="s"/>
    </row>
    <row ht="15.75" outlineLevel="0" r="3">
      <c r="A3" s="29" t="s">
        <v>346</v>
      </c>
      <c r="B3" s="29" t="s"/>
      <c r="C3" s="29" t="s"/>
      <c r="D3" s="29" t="s"/>
      <c r="E3" s="29" t="s"/>
      <c r="F3" s="29" t="s"/>
      <c r="G3" s="29" t="s"/>
      <c r="H3" s="29" t="s"/>
      <c r="I3" s="29" t="s"/>
    </row>
    <row customHeight="true" ht="15" outlineLevel="0" r="4">
      <c r="A4" s="18" t="n"/>
      <c r="B4" s="18" t="n"/>
      <c r="C4" s="18" t="n"/>
      <c r="D4" s="18" t="n"/>
      <c r="E4" s="18" t="n"/>
      <c r="F4" s="18" t="n"/>
      <c r="G4" s="18" t="n"/>
      <c r="H4" s="18" t="n"/>
      <c r="I4" s="18" t="n"/>
    </row>
    <row customHeight="true" ht="15" outlineLevel="0" r="5">
      <c r="A5" s="20" t="s">
        <v>220</v>
      </c>
      <c r="B5" s="20" t="s">
        <v>221</v>
      </c>
      <c r="C5" s="110" t="s"/>
      <c r="D5" s="110" t="s"/>
      <c r="E5" s="110" t="s"/>
      <c r="F5" s="110" t="s"/>
      <c r="G5" s="110" t="s"/>
      <c r="H5" s="111" t="s"/>
      <c r="I5" s="20" t="s">
        <v>222</v>
      </c>
    </row>
    <row ht="15.75" outlineLevel="0" r="6">
      <c r="A6" s="112" t="s"/>
      <c r="B6" s="20" t="n">
        <v>2019</v>
      </c>
      <c r="C6" s="20" t="n">
        <v>2020</v>
      </c>
      <c r="D6" s="20" t="n">
        <v>2021</v>
      </c>
      <c r="E6" s="20" t="n">
        <v>2022</v>
      </c>
      <c r="F6" s="20" t="n">
        <v>2023</v>
      </c>
      <c r="G6" s="20" t="n">
        <v>2024</v>
      </c>
      <c r="H6" s="20" t="n">
        <v>2025</v>
      </c>
      <c r="I6" s="112" t="s"/>
    </row>
    <row ht="15.75" outlineLevel="0" r="7">
      <c r="A7" s="121" t="s">
        <v>347</v>
      </c>
      <c r="B7" s="114" t="n">
        <v>0.475</v>
      </c>
      <c r="C7" s="114" t="n">
        <v>0.475</v>
      </c>
      <c r="D7" s="114" t="n">
        <v>0.26</v>
      </c>
      <c r="E7" s="114" t="n">
        <v>0.29</v>
      </c>
      <c r="F7" s="114" t="n">
        <v>0.32</v>
      </c>
      <c r="G7" s="114" t="n">
        <v>0.3</v>
      </c>
      <c r="H7" s="114" t="n">
        <v>0.3</v>
      </c>
      <c r="I7" s="115" t="n">
        <f aca="false" ca="false" dt2D="false" dtr="false" t="normal">H7/B7</f>
        <v>0.631578947368421</v>
      </c>
      <c r="J7" s="122" t="n"/>
      <c r="K7" s="122" t="n"/>
      <c r="L7" s="122" t="n"/>
      <c r="M7" s="122" t="n"/>
      <c r="N7" s="122" t="n"/>
      <c r="O7" s="122" t="n"/>
      <c r="P7" s="122" t="n"/>
    </row>
    <row ht="31.5" outlineLevel="0" r="8">
      <c r="A8" s="121" t="s">
        <v>348</v>
      </c>
      <c r="B8" s="114" t="n">
        <v>0.373</v>
      </c>
      <c r="C8" s="114" t="n">
        <v>0.373</v>
      </c>
      <c r="D8" s="114" t="n">
        <v>0.05</v>
      </c>
      <c r="E8" s="114" t="n">
        <v>0.14</v>
      </c>
      <c r="F8" s="114" t="n">
        <v>0.23</v>
      </c>
      <c r="G8" s="114" t="n">
        <v>0.3</v>
      </c>
      <c r="H8" s="114" t="n">
        <v>0.3</v>
      </c>
      <c r="I8" s="115" t="n">
        <f aca="false" ca="false" dt2D="false" dtr="false" t="normal">H8/B8</f>
        <v>0.8042895442359249</v>
      </c>
      <c r="J8" s="122" t="n"/>
      <c r="K8" s="122" t="n"/>
      <c r="L8" s="122" t="n"/>
      <c r="M8" s="122" t="n"/>
      <c r="N8" s="122" t="n"/>
      <c r="O8" s="122" t="n"/>
      <c r="P8" s="122" t="n"/>
    </row>
    <row ht="31.5" outlineLevel="0" r="9">
      <c r="A9" s="121" t="s">
        <v>349</v>
      </c>
      <c r="B9" s="114" t="n">
        <v>0.446</v>
      </c>
      <c r="C9" s="114" t="n">
        <v>0.446</v>
      </c>
      <c r="D9" s="114" t="n">
        <v>0.29</v>
      </c>
      <c r="E9" s="114" t="n">
        <v>0.37</v>
      </c>
      <c r="F9" s="114" t="n">
        <v>0.45</v>
      </c>
      <c r="G9" s="114" t="n">
        <v>0.3</v>
      </c>
      <c r="H9" s="114" t="n">
        <v>0.3</v>
      </c>
      <c r="I9" s="115" t="n">
        <f aca="false" ca="false" dt2D="false" dtr="false" t="normal">H9/B9</f>
        <v>0.6726457399103138</v>
      </c>
      <c r="J9" s="122" t="n"/>
      <c r="K9" s="122" t="n"/>
      <c r="L9" s="122" t="n"/>
      <c r="M9" s="122" t="n"/>
      <c r="N9" s="122" t="n"/>
      <c r="O9" s="122" t="n"/>
      <c r="P9" s="122" t="n"/>
    </row>
    <row ht="31.5" outlineLevel="0" r="10">
      <c r="A10" s="121" t="s">
        <v>350</v>
      </c>
      <c r="B10" s="114" t="n">
        <v>0.651</v>
      </c>
      <c r="C10" s="114" t="n">
        <v>0.651</v>
      </c>
      <c r="D10" s="114" t="n">
        <v>0.36</v>
      </c>
      <c r="E10" s="114" t="n">
        <v>0.36</v>
      </c>
      <c r="F10" s="114" t="n">
        <v>0.36</v>
      </c>
      <c r="G10" s="114" t="n">
        <v>0.31</v>
      </c>
      <c r="H10" s="114" t="n">
        <v>0.31</v>
      </c>
      <c r="I10" s="115" t="n">
        <f aca="false" ca="false" dt2D="false" dtr="false" t="normal">H10/B10</f>
        <v>0.47619047619047616</v>
      </c>
      <c r="J10" s="122" t="n"/>
      <c r="K10" s="122" t="n"/>
      <c r="L10" s="122" t="n"/>
      <c r="M10" s="122" t="n"/>
      <c r="N10" s="122" t="n"/>
      <c r="O10" s="122" t="n"/>
      <c r="P10" s="122" t="n"/>
    </row>
    <row ht="31.5" outlineLevel="0" r="11">
      <c r="A11" s="121" t="s">
        <v>351</v>
      </c>
      <c r="B11" s="114" t="n">
        <v>0.51</v>
      </c>
      <c r="C11" s="114" t="n">
        <v>0.54</v>
      </c>
      <c r="D11" s="114" t="n">
        <v>0.19</v>
      </c>
      <c r="E11" s="114" t="n">
        <v>0.24</v>
      </c>
      <c r="F11" s="114" t="n">
        <v>0.28</v>
      </c>
      <c r="G11" s="114" t="n">
        <v>0.26</v>
      </c>
      <c r="H11" s="114" t="n">
        <v>0.3</v>
      </c>
      <c r="I11" s="115" t="n">
        <f aca="false" ca="false" dt2D="false" dtr="false" t="normal">H11/B11</f>
        <v>0.5882352941176471</v>
      </c>
      <c r="J11" s="122" t="n"/>
      <c r="K11" s="122" t="n"/>
      <c r="L11" s="122" t="n"/>
      <c r="M11" s="122" t="n"/>
      <c r="N11" s="122" t="n"/>
      <c r="O11" s="122" t="n"/>
      <c r="P11" s="122" t="n"/>
    </row>
    <row ht="31.5" outlineLevel="0" r="12">
      <c r="A12" s="121" t="s">
        <v>352</v>
      </c>
      <c r="B12" s="114" t="n">
        <v>0.475</v>
      </c>
      <c r="C12" s="114" t="n">
        <v>0.475</v>
      </c>
      <c r="D12" s="114" t="n">
        <v>0.35</v>
      </c>
      <c r="E12" s="114" t="n">
        <v>0.37</v>
      </c>
      <c r="F12" s="114" t="n">
        <v>0.38</v>
      </c>
      <c r="G12" s="114" t="n">
        <v>0.33</v>
      </c>
      <c r="H12" s="114" t="n">
        <v>0.33</v>
      </c>
      <c r="I12" s="115" t="n">
        <f aca="false" ca="false" dt2D="false" dtr="false" t="normal">H12/B12</f>
        <v>0.6947368421052632</v>
      </c>
      <c r="J12" s="122" t="n"/>
      <c r="K12" s="122" t="n"/>
      <c r="L12" s="122" t="n"/>
      <c r="M12" s="122" t="n"/>
      <c r="N12" s="122" t="n"/>
      <c r="O12" s="122" t="n"/>
      <c r="P12" s="122" t="n"/>
    </row>
    <row ht="31.5" outlineLevel="0" r="13">
      <c r="A13" s="121" t="s">
        <v>353</v>
      </c>
      <c r="B13" s="114" t="n">
        <v>0.409</v>
      </c>
      <c r="C13" s="114" t="n">
        <v>0.409</v>
      </c>
      <c r="D13" s="114" t="n">
        <v>0.17</v>
      </c>
      <c r="E13" s="114" t="n">
        <v>0.23</v>
      </c>
      <c r="F13" s="114" t="n">
        <v>0.27</v>
      </c>
      <c r="G13" s="114" t="n">
        <v>0.26</v>
      </c>
      <c r="H13" s="114" t="n">
        <v>0.3</v>
      </c>
      <c r="I13" s="115" t="n">
        <f aca="false" ca="false" dt2D="false" dtr="false" t="normal">H13/B13</f>
        <v>0.7334963325183375</v>
      </c>
      <c r="J13" s="122" t="n"/>
      <c r="K13" s="122" t="n"/>
      <c r="L13" s="122" t="n"/>
      <c r="M13" s="122" t="n"/>
      <c r="N13" s="122" t="n"/>
      <c r="O13" s="122" t="n"/>
      <c r="P13" s="122" t="n"/>
    </row>
    <row ht="15.75" outlineLevel="0" r="14">
      <c r="A14" s="121" t="s">
        <v>354</v>
      </c>
      <c r="B14" s="114" t="n">
        <v>0.39</v>
      </c>
      <c r="C14" s="114" t="n">
        <v>0.39</v>
      </c>
      <c r="D14" s="114" t="n">
        <v>0.33</v>
      </c>
      <c r="E14" s="114" t="n">
        <v>0.35</v>
      </c>
      <c r="F14" s="114" t="n">
        <v>0.37</v>
      </c>
      <c r="G14" s="114" t="n">
        <v>0.33</v>
      </c>
      <c r="H14" s="114" t="n">
        <v>0.33</v>
      </c>
      <c r="I14" s="115" t="n">
        <f aca="false" ca="false" dt2D="false" dtr="false" t="normal">H14/B14</f>
        <v>0.8461538461538461</v>
      </c>
      <c r="J14" s="122" t="n"/>
      <c r="K14" s="122" t="n"/>
      <c r="L14" s="122" t="n"/>
      <c r="M14" s="122" t="n"/>
      <c r="N14" s="122" t="n"/>
      <c r="O14" s="122" t="n"/>
      <c r="P14" s="122" t="n"/>
    </row>
    <row ht="31.5" outlineLevel="0" r="15">
      <c r="A15" s="121" t="s">
        <v>355</v>
      </c>
      <c r="B15" s="114" t="n">
        <v>0.322</v>
      </c>
      <c r="C15" s="114" t="n">
        <v>0.322</v>
      </c>
      <c r="D15" s="114" t="n">
        <v>0.04</v>
      </c>
      <c r="E15" s="114" t="n">
        <v>0.14</v>
      </c>
      <c r="F15" s="114" t="n">
        <v>0.23</v>
      </c>
      <c r="G15" s="114" t="n">
        <v>0.31</v>
      </c>
      <c r="H15" s="114" t="n">
        <v>0.3</v>
      </c>
      <c r="I15" s="115" t="n">
        <f aca="false" ca="false" dt2D="false" dtr="false" t="normal">H15/B15</f>
        <v>0.9316770186335404</v>
      </c>
      <c r="J15" s="122" t="n"/>
      <c r="K15" s="122" t="n"/>
      <c r="L15" s="122" t="n"/>
      <c r="M15" s="122" t="n"/>
      <c r="N15" s="122" t="n"/>
      <c r="O15" s="122" t="n"/>
      <c r="P15" s="122" t="n"/>
    </row>
  </sheetData>
  <mergeCells count="5">
    <mergeCell ref="H1:I1"/>
    <mergeCell ref="A3:I3"/>
    <mergeCell ref="A5:A6"/>
    <mergeCell ref="I5:I6"/>
    <mergeCell ref="B5:H5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2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O19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13.1406246325922"/>
    <col customWidth="true" max="2" min="2" outlineLevel="0" width="12.7109371180545"/>
    <col customWidth="true" max="3" min="3" outlineLevel="0" width="13.0000001691662"/>
    <col customWidth="true" max="4" min="4" outlineLevel="0" width="13.285156158148"/>
    <col customWidth="true" max="5" min="5" outlineLevel="0" width="12.7109371180545"/>
    <col customWidth="true" max="6" min="6" outlineLevel="0" width="13.4257806215741"/>
    <col customWidth="true" max="7" min="7" outlineLevel="0" width="12.4257811290726"/>
    <col customWidth="true" max="8" min="8" outlineLevel="0" width="12.2851566656466"/>
    <col customWidth="true" max="9" min="9" outlineLevel="0" width="14.7109374563868"/>
    <col customWidth="true" max="10" min="10" outlineLevel="0" width="13.0000001691662"/>
    <col customWidth="true" max="11" min="11" outlineLevel="0" width="12.7109371180545"/>
    <col customWidth="true" max="12" min="12" outlineLevel="0" width="13.8554681361118"/>
    <col customWidth="true" max="13" min="13" outlineLevel="0" width="12.8554686436103"/>
    <col customWidth="true" max="14" min="14" outlineLevel="0" width="12.7109371180545"/>
    <col customWidth="true" max="15" min="15" outlineLevel="0" width="16.7109377947192"/>
  </cols>
  <sheetData>
    <row outlineLevel="0" r="1">
      <c r="O1" s="11" t="s">
        <v>356</v>
      </c>
    </row>
    <row customFormat="true" ht="15.75" outlineLevel="0" r="3" s="1">
      <c r="A3" s="123" t="s">
        <v>357</v>
      </c>
      <c r="B3" s="124" t="s"/>
      <c r="C3" s="124" t="s"/>
      <c r="D3" s="124" t="s"/>
      <c r="E3" s="124" t="s"/>
      <c r="F3" s="124" t="s"/>
      <c r="G3" s="124" t="s"/>
      <c r="H3" s="124" t="s"/>
      <c r="I3" s="124" t="s"/>
      <c r="J3" s="124" t="s"/>
      <c r="K3" s="124" t="s"/>
      <c r="L3" s="124" t="s"/>
      <c r="M3" s="124" t="s"/>
      <c r="N3" s="124" t="s"/>
      <c r="O3" s="125" t="s"/>
    </row>
    <row ht="94.5" outlineLevel="0" r="4">
      <c r="A4" s="20" t="s">
        <v>358</v>
      </c>
      <c r="B4" s="20" t="s">
        <v>359</v>
      </c>
      <c r="C4" s="20" t="s">
        <v>360</v>
      </c>
      <c r="D4" s="20" t="s">
        <v>361</v>
      </c>
      <c r="E4" s="20" t="s">
        <v>362</v>
      </c>
      <c r="F4" s="20" t="s">
        <v>363</v>
      </c>
      <c r="G4" s="20" t="s">
        <v>364</v>
      </c>
      <c r="H4" s="20" t="s">
        <v>365</v>
      </c>
      <c r="I4" s="20" t="s">
        <v>366</v>
      </c>
      <c r="J4" s="20" t="s">
        <v>367</v>
      </c>
      <c r="K4" s="20" t="s">
        <v>368</v>
      </c>
      <c r="L4" s="20" t="s">
        <v>369</v>
      </c>
      <c r="M4" s="20" t="s">
        <v>370</v>
      </c>
      <c r="N4" s="20" t="s">
        <v>371</v>
      </c>
      <c r="O4" s="20" t="s">
        <v>372</v>
      </c>
    </row>
    <row ht="15.75" outlineLevel="0" r="5">
      <c r="A5" s="126" t="s">
        <v>373</v>
      </c>
      <c r="B5" s="127" t="s"/>
      <c r="C5" s="127" t="s"/>
      <c r="D5" s="127" t="s"/>
      <c r="E5" s="127" t="s"/>
      <c r="F5" s="127" t="s"/>
      <c r="G5" s="127" t="s"/>
      <c r="H5" s="127" t="s"/>
      <c r="I5" s="127" t="s"/>
      <c r="J5" s="127" t="s"/>
      <c r="K5" s="127" t="s"/>
      <c r="L5" s="127" t="s"/>
      <c r="M5" s="127" t="s"/>
      <c r="N5" s="127" t="s"/>
      <c r="O5" s="128" t="s"/>
    </row>
    <row ht="15.75" outlineLevel="0" r="6">
      <c r="A6" s="126" t="s">
        <v>374</v>
      </c>
      <c r="B6" s="127" t="s"/>
      <c r="C6" s="127" t="s"/>
      <c r="D6" s="127" t="s"/>
      <c r="E6" s="127" t="s"/>
      <c r="F6" s="127" t="s"/>
      <c r="G6" s="127" t="s"/>
      <c r="H6" s="127" t="s"/>
      <c r="I6" s="127" t="s"/>
      <c r="J6" s="127" t="s"/>
      <c r="K6" s="127" t="s"/>
      <c r="L6" s="127" t="s"/>
      <c r="M6" s="127" t="s"/>
      <c r="N6" s="127" t="s"/>
      <c r="O6" s="128" t="s"/>
    </row>
    <row ht="31.5" outlineLevel="0" r="7">
      <c r="A7" s="129" t="n">
        <v>1</v>
      </c>
      <c r="B7" s="129" t="n">
        <v>1</v>
      </c>
      <c r="C7" s="129" t="n">
        <v>2</v>
      </c>
      <c r="D7" s="129" t="n">
        <v>2</v>
      </c>
      <c r="E7" s="129" t="n">
        <v>2</v>
      </c>
      <c r="F7" s="129" t="n">
        <v>2</v>
      </c>
      <c r="G7" s="129" t="n">
        <v>2</v>
      </c>
      <c r="H7" s="129" t="n">
        <v>2</v>
      </c>
      <c r="I7" s="129" t="n">
        <v>2</v>
      </c>
      <c r="J7" s="129" t="n">
        <v>2</v>
      </c>
      <c r="K7" s="20" t="n">
        <v>2</v>
      </c>
      <c r="L7" s="20" t="n">
        <v>2</v>
      </c>
      <c r="M7" s="130" t="s">
        <v>375</v>
      </c>
      <c r="N7" s="130" t="s">
        <v>375</v>
      </c>
      <c r="O7" s="65" t="s">
        <v>376</v>
      </c>
    </row>
    <row ht="15.75" outlineLevel="0" r="8">
      <c r="A8" s="126" t="s">
        <v>377</v>
      </c>
      <c r="B8" s="127" t="s"/>
      <c r="C8" s="127" t="s"/>
      <c r="D8" s="127" t="s"/>
      <c r="E8" s="127" t="s"/>
      <c r="F8" s="127" t="s"/>
      <c r="G8" s="127" t="s"/>
      <c r="H8" s="127" t="s"/>
      <c r="I8" s="127" t="s"/>
      <c r="J8" s="127" t="s"/>
      <c r="K8" s="127" t="s"/>
      <c r="L8" s="127" t="s"/>
      <c r="M8" s="127" t="s"/>
      <c r="N8" s="127" t="s"/>
      <c r="O8" s="128" t="s"/>
    </row>
    <row customHeight="true" ht="15.6000003814697" outlineLevel="0" r="9">
      <c r="A9" s="126" t="s">
        <v>378</v>
      </c>
      <c r="B9" s="127" t="s"/>
      <c r="C9" s="127" t="s"/>
      <c r="D9" s="127" t="s"/>
      <c r="E9" s="127" t="s"/>
      <c r="F9" s="127" t="s"/>
      <c r="G9" s="127" t="s"/>
      <c r="H9" s="127" t="s"/>
      <c r="I9" s="127" t="s"/>
      <c r="J9" s="127" t="s"/>
      <c r="K9" s="127" t="s"/>
      <c r="L9" s="127" t="s"/>
      <c r="M9" s="127" t="s"/>
      <c r="N9" s="127" t="s"/>
      <c r="O9" s="128" t="s"/>
    </row>
    <row ht="31.5" outlineLevel="0" r="10">
      <c r="A10" s="129" t="n">
        <v>2</v>
      </c>
      <c r="B10" s="129" t="n">
        <v>2</v>
      </c>
      <c r="C10" s="129" t="n">
        <v>3</v>
      </c>
      <c r="D10" s="129" t="n">
        <v>3</v>
      </c>
      <c r="E10" s="129" t="n">
        <v>3</v>
      </c>
      <c r="F10" s="129" t="n">
        <v>3</v>
      </c>
      <c r="G10" s="129" t="n">
        <v>3</v>
      </c>
      <c r="H10" s="129" t="n">
        <v>3</v>
      </c>
      <c r="I10" s="129" t="n">
        <v>3</v>
      </c>
      <c r="J10" s="129" t="n">
        <v>3</v>
      </c>
      <c r="K10" s="20" t="n">
        <v>3</v>
      </c>
      <c r="L10" s="20" t="n">
        <v>3</v>
      </c>
      <c r="M10" s="130" t="s">
        <v>375</v>
      </c>
      <c r="N10" s="130" t="s">
        <v>375</v>
      </c>
      <c r="O10" s="65" t="s">
        <v>376</v>
      </c>
    </row>
    <row ht="15.75" outlineLevel="0" r="11">
      <c r="A11" s="126" t="s">
        <v>379</v>
      </c>
      <c r="B11" s="127" t="s"/>
      <c r="C11" s="127" t="s"/>
      <c r="D11" s="127" t="s"/>
      <c r="E11" s="127" t="s"/>
      <c r="F11" s="127" t="s"/>
      <c r="G11" s="127" t="s"/>
      <c r="H11" s="127" t="s"/>
      <c r="I11" s="127" t="s"/>
      <c r="J11" s="127" t="s"/>
      <c r="K11" s="127" t="s"/>
      <c r="L11" s="127" t="s"/>
      <c r="M11" s="127" t="s"/>
      <c r="N11" s="127" t="s"/>
      <c r="O11" s="128" t="s"/>
    </row>
    <row customHeight="true" ht="15.6000003814697" outlineLevel="0" r="12">
      <c r="A12" s="126" t="s">
        <v>380</v>
      </c>
      <c r="B12" s="127" t="s"/>
      <c r="C12" s="127" t="s"/>
      <c r="D12" s="127" t="s"/>
      <c r="E12" s="127" t="s"/>
      <c r="F12" s="127" t="s"/>
      <c r="G12" s="127" t="s"/>
      <c r="H12" s="127" t="s"/>
      <c r="I12" s="127" t="s"/>
      <c r="J12" s="127" t="s"/>
      <c r="K12" s="127" t="s"/>
      <c r="L12" s="127" t="s"/>
      <c r="M12" s="127" t="s"/>
      <c r="N12" s="127" t="s"/>
      <c r="O12" s="128" t="s"/>
    </row>
    <row ht="31.5" outlineLevel="0" r="13">
      <c r="A13" s="129" t="n">
        <v>2</v>
      </c>
      <c r="B13" s="129" t="n">
        <v>2</v>
      </c>
      <c r="C13" s="129" t="n">
        <v>2</v>
      </c>
      <c r="D13" s="129" t="n">
        <v>2</v>
      </c>
      <c r="E13" s="129" t="n">
        <v>2</v>
      </c>
      <c r="F13" s="129" t="n">
        <v>2</v>
      </c>
      <c r="G13" s="129" t="n">
        <v>2</v>
      </c>
      <c r="H13" s="129" t="n">
        <v>2</v>
      </c>
      <c r="I13" s="129" t="n">
        <v>2</v>
      </c>
      <c r="J13" s="129" t="n">
        <v>2</v>
      </c>
      <c r="K13" s="20" t="n">
        <v>3</v>
      </c>
      <c r="L13" s="20" t="n">
        <v>3</v>
      </c>
      <c r="M13" s="130" t="s">
        <v>375</v>
      </c>
      <c r="N13" s="130" t="s">
        <v>375</v>
      </c>
      <c r="O13" s="65" t="s">
        <v>376</v>
      </c>
    </row>
    <row ht="15.75" outlineLevel="0" r="14">
      <c r="A14" s="126" t="s">
        <v>381</v>
      </c>
      <c r="B14" s="127" t="s"/>
      <c r="C14" s="127" t="s"/>
      <c r="D14" s="127" t="s"/>
      <c r="E14" s="127" t="s"/>
      <c r="F14" s="127" t="s"/>
      <c r="G14" s="127" t="s"/>
      <c r="H14" s="127" t="s"/>
      <c r="I14" s="127" t="s"/>
      <c r="J14" s="127" t="s"/>
      <c r="K14" s="127" t="s"/>
      <c r="L14" s="127" t="s"/>
      <c r="M14" s="127" t="s"/>
      <c r="N14" s="127" t="s"/>
      <c r="O14" s="128" t="s"/>
    </row>
    <row customHeight="true" ht="15.6000003814697" outlineLevel="0" r="15">
      <c r="A15" s="126" t="s">
        <v>382</v>
      </c>
      <c r="B15" s="127" t="s"/>
      <c r="C15" s="127" t="s"/>
      <c r="D15" s="127" t="s"/>
      <c r="E15" s="127" t="s"/>
      <c r="F15" s="127" t="s"/>
      <c r="G15" s="127" t="s"/>
      <c r="H15" s="127" t="s"/>
      <c r="I15" s="127" t="s"/>
      <c r="J15" s="127" t="s"/>
      <c r="K15" s="127" t="s"/>
      <c r="L15" s="127" t="s"/>
      <c r="M15" s="127" t="s"/>
      <c r="N15" s="127" t="s"/>
      <c r="O15" s="128" t="s"/>
    </row>
    <row ht="47.25" outlineLevel="0" r="16">
      <c r="A16" s="131" t="n">
        <v>5.5</v>
      </c>
      <c r="B16" s="131" t="n">
        <v>4</v>
      </c>
      <c r="C16" s="131" t="n">
        <v>5.5</v>
      </c>
      <c r="D16" s="131" t="n">
        <v>3</v>
      </c>
      <c r="E16" s="131" t="n">
        <v>3</v>
      </c>
      <c r="F16" s="131" t="n">
        <v>3</v>
      </c>
      <c r="G16" s="131" t="n">
        <v>3</v>
      </c>
      <c r="H16" s="131" t="n">
        <v>3</v>
      </c>
      <c r="I16" s="131" t="n">
        <v>3</v>
      </c>
      <c r="J16" s="131" t="n">
        <v>3</v>
      </c>
      <c r="K16" s="20" t="n">
        <v>3</v>
      </c>
      <c r="L16" s="20" t="n">
        <v>3</v>
      </c>
      <c r="M16" s="132" t="n">
        <v>-2.5</v>
      </c>
      <c r="N16" s="132" t="n">
        <v>-1</v>
      </c>
      <c r="O16" s="65" t="s">
        <v>383</v>
      </c>
    </row>
    <row customHeight="true" ht="41.25" outlineLevel="0" r="18">
      <c r="A18" s="66" t="s">
        <v>384</v>
      </c>
      <c r="B18" s="66" t="s"/>
      <c r="C18" s="66" t="s"/>
      <c r="D18" s="66" t="s"/>
      <c r="E18" s="66" t="s"/>
      <c r="F18" s="66" t="s"/>
      <c r="G18" s="66" t="s"/>
      <c r="H18" s="66" t="s"/>
      <c r="I18" s="66" t="s"/>
      <c r="J18" s="66" t="s"/>
      <c r="K18" s="66" t="s"/>
      <c r="L18" s="66" t="s"/>
      <c r="M18" s="66" t="s"/>
      <c r="N18" s="66" t="s"/>
      <c r="O18" s="66" t="s"/>
    </row>
    <row customHeight="true" ht="30" outlineLevel="0" r="19">
      <c r="A19" s="66" t="s">
        <v>385</v>
      </c>
      <c r="B19" s="66" t="s"/>
      <c r="C19" s="66" t="s"/>
      <c r="D19" s="66" t="s"/>
      <c r="E19" s="66" t="s"/>
      <c r="F19" s="66" t="s"/>
      <c r="G19" s="66" t="s"/>
      <c r="H19" s="66" t="s"/>
      <c r="I19" s="66" t="s"/>
      <c r="J19" s="66" t="s"/>
      <c r="K19" s="66" t="s"/>
      <c r="L19" s="66" t="s"/>
      <c r="M19" s="66" t="s"/>
      <c r="N19" s="66" t="s"/>
      <c r="O19" s="66" t="s"/>
    </row>
  </sheetData>
  <mergeCells count="11">
    <mergeCell ref="A3:O3"/>
    <mergeCell ref="A18:O18"/>
    <mergeCell ref="A19:O19"/>
    <mergeCell ref="A5:O5"/>
    <mergeCell ref="A6:O6"/>
    <mergeCell ref="A14:O14"/>
    <mergeCell ref="A15:O15"/>
    <mergeCell ref="A9:O9"/>
    <mergeCell ref="A8:O8"/>
    <mergeCell ref="A11:O11"/>
    <mergeCell ref="A12:O12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2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18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10" width="16.5703119779637"/>
    <col customWidth="true" max="2" min="2" outlineLevel="0" style="10" width="16.2851559889819"/>
    <col customWidth="true" max="3" min="3" outlineLevel="0" style="10" width="16"/>
    <col customWidth="true" max="4" min="4" outlineLevel="0" style="10" width="21.4257806215741"/>
    <col customWidth="true" max="5" min="5" outlineLevel="0" style="10" width="33.7109386405501"/>
    <col customWidth="true" max="6" min="6" outlineLevel="0" style="10" width="14.5703129929608"/>
    <col customWidth="true" max="7" min="7" outlineLevel="0" style="10" width="19.1406256475893"/>
    <col customWidth="true" max="8" min="8" outlineLevel="0" style="10" width="15.2851564964804"/>
    <col customWidth="true" max="9" min="9" outlineLevel="0" style="10" width="18.1406248017584"/>
    <col bestFit="true" customWidth="true" max="16384" min="10" outlineLevel="0" style="10" width="9.14062530925693"/>
  </cols>
  <sheetData>
    <row outlineLevel="0" r="1">
      <c r="I1" s="11" t="s">
        <v>386</v>
      </c>
    </row>
    <row ht="15.75" outlineLevel="0" r="3">
      <c r="A3" s="133" t="s">
        <v>387</v>
      </c>
      <c r="B3" s="134" t="s"/>
      <c r="C3" s="134" t="s"/>
      <c r="D3" s="134" t="s"/>
      <c r="E3" s="134" t="s"/>
      <c r="F3" s="134" t="s"/>
      <c r="G3" s="134" t="s"/>
      <c r="H3" s="134" t="s"/>
      <c r="I3" s="135" t="s"/>
    </row>
    <row customFormat="true" customHeight="true" ht="171.75" outlineLevel="0" r="4" s="136">
      <c r="A4" s="54" t="s">
        <v>388</v>
      </c>
      <c r="B4" s="54" t="s">
        <v>389</v>
      </c>
      <c r="C4" s="54" t="s">
        <v>390</v>
      </c>
      <c r="D4" s="54" t="s">
        <v>391</v>
      </c>
      <c r="E4" s="54" t="s">
        <v>392</v>
      </c>
      <c r="F4" s="54" t="s">
        <v>393</v>
      </c>
      <c r="G4" s="54" t="s">
        <v>394</v>
      </c>
      <c r="H4" s="54" t="s">
        <v>395</v>
      </c>
      <c r="I4" s="6" t="s">
        <v>396</v>
      </c>
    </row>
    <row ht="15.75" outlineLevel="0" r="5">
      <c r="A5" s="6" t="n">
        <v>2020</v>
      </c>
      <c r="B5" s="51" t="s"/>
      <c r="C5" s="51" t="s"/>
      <c r="D5" s="51" t="s"/>
      <c r="E5" s="51" t="s"/>
      <c r="F5" s="51" t="s"/>
      <c r="G5" s="51" t="s"/>
      <c r="H5" s="51" t="s"/>
      <c r="I5" s="52" t="s"/>
    </row>
    <row ht="15.75" outlineLevel="0" r="6">
      <c r="A6" s="57" t="n"/>
      <c r="B6" s="57" t="n"/>
      <c r="C6" s="57" t="n"/>
      <c r="D6" s="57" t="n"/>
      <c r="E6" s="57" t="n"/>
      <c r="F6" s="57" t="n"/>
      <c r="G6" s="57" t="n"/>
      <c r="H6" s="57" t="n"/>
      <c r="I6" s="57" t="n"/>
    </row>
    <row ht="15.75" outlineLevel="0" r="7">
      <c r="A7" s="6" t="n">
        <v>2021</v>
      </c>
      <c r="B7" s="51" t="s"/>
      <c r="C7" s="51" t="s"/>
      <c r="D7" s="51" t="s"/>
      <c r="E7" s="51" t="s"/>
      <c r="F7" s="51" t="s"/>
      <c r="G7" s="51" t="s"/>
      <c r="H7" s="51" t="s"/>
      <c r="I7" s="52" t="s"/>
    </row>
    <row ht="15.75" outlineLevel="0" r="8">
      <c r="A8" s="137" t="n"/>
      <c r="B8" s="137" t="n"/>
      <c r="C8" s="57" t="n"/>
      <c r="D8" s="54" t="n"/>
      <c r="E8" s="57" t="n"/>
      <c r="F8" s="6" t="n"/>
      <c r="G8" s="57" t="n"/>
      <c r="H8" s="57" t="n"/>
      <c r="I8" s="57" t="n"/>
    </row>
    <row ht="15.75" outlineLevel="0" r="9">
      <c r="A9" s="6" t="n">
        <v>2022</v>
      </c>
      <c r="B9" s="51" t="s"/>
      <c r="C9" s="51" t="s"/>
      <c r="D9" s="51" t="s"/>
      <c r="E9" s="51" t="s"/>
      <c r="F9" s="51" t="s"/>
      <c r="G9" s="51" t="s"/>
      <c r="H9" s="51" t="s"/>
      <c r="I9" s="52" t="s"/>
    </row>
    <row ht="173.25" outlineLevel="0" r="10">
      <c r="A10" s="54" t="s">
        <v>397</v>
      </c>
      <c r="B10" s="57" t="s">
        <v>398</v>
      </c>
      <c r="C10" s="57" t="s">
        <v>399</v>
      </c>
      <c r="D10" s="54" t="s">
        <v>400</v>
      </c>
      <c r="E10" s="57" t="s">
        <v>401</v>
      </c>
      <c r="F10" s="6" t="n">
        <v>2022</v>
      </c>
      <c r="G10" s="57" t="s">
        <v>402</v>
      </c>
      <c r="H10" s="57" t="n">
        <v>1</v>
      </c>
      <c r="I10" s="138" t="s">
        <v>403</v>
      </c>
    </row>
    <row ht="15.75" outlineLevel="0" r="11">
      <c r="A11" s="6" t="n">
        <v>2023</v>
      </c>
      <c r="B11" s="51" t="s"/>
      <c r="C11" s="51" t="s"/>
      <c r="D11" s="51" t="s"/>
      <c r="E11" s="51" t="s"/>
      <c r="F11" s="51" t="s"/>
      <c r="G11" s="51" t="s"/>
      <c r="H11" s="51" t="s"/>
      <c r="I11" s="52" t="s"/>
    </row>
    <row ht="15.75" outlineLevel="0" r="12">
      <c r="A12" s="57" t="n"/>
      <c r="B12" s="57" t="n"/>
      <c r="C12" s="57" t="n"/>
      <c r="D12" s="57" t="n"/>
      <c r="E12" s="57" t="n"/>
      <c r="F12" s="57" t="n"/>
      <c r="G12" s="57" t="n"/>
      <c r="H12" s="57" t="n"/>
      <c r="I12" s="57" t="n"/>
    </row>
    <row ht="15.75" outlineLevel="0" r="13">
      <c r="A13" s="6" t="n">
        <v>2024</v>
      </c>
      <c r="B13" s="51" t="s"/>
      <c r="C13" s="51" t="s"/>
      <c r="D13" s="51" t="s"/>
      <c r="E13" s="51" t="s"/>
      <c r="F13" s="51" t="s"/>
      <c r="G13" s="51" t="s"/>
      <c r="H13" s="51" t="s"/>
      <c r="I13" s="52" t="s"/>
    </row>
    <row ht="15.75" outlineLevel="0" r="14">
      <c r="A14" s="57" t="n"/>
      <c r="B14" s="57" t="n"/>
      <c r="C14" s="57" t="n"/>
      <c r="D14" s="57" t="n"/>
      <c r="E14" s="57" t="n"/>
      <c r="F14" s="57" t="n"/>
      <c r="G14" s="57" t="n"/>
      <c r="H14" s="57" t="n"/>
      <c r="I14" s="57" t="n"/>
    </row>
    <row ht="15.75" outlineLevel="0" r="15">
      <c r="A15" s="6" t="n">
        <v>2025</v>
      </c>
      <c r="B15" s="51" t="s"/>
      <c r="C15" s="51" t="s"/>
      <c r="D15" s="51" t="s"/>
      <c r="E15" s="51" t="s"/>
      <c r="F15" s="51" t="s"/>
      <c r="G15" s="51" t="s"/>
      <c r="H15" s="51" t="s"/>
      <c r="I15" s="52" t="s"/>
    </row>
    <row ht="15.75" outlineLevel="0" r="16">
      <c r="A16" s="57" t="n"/>
      <c r="B16" s="57" t="n"/>
      <c r="C16" s="57" t="n"/>
      <c r="D16" s="57" t="n"/>
      <c r="E16" s="57" t="n"/>
      <c r="F16" s="57" t="n"/>
      <c r="G16" s="57" t="n"/>
      <c r="H16" s="57" t="n"/>
      <c r="I16" s="57" t="n"/>
    </row>
    <row customFormat="true" customHeight="true" ht="39" outlineLevel="0" r="18" s="32">
      <c r="A18" s="63" t="s">
        <v>404</v>
      </c>
      <c r="B18" s="63" t="s"/>
      <c r="C18" s="63" t="s"/>
      <c r="D18" s="63" t="s"/>
      <c r="E18" s="63" t="s"/>
      <c r="F18" s="63" t="s"/>
      <c r="G18" s="63" t="s"/>
      <c r="H18" s="63" t="s"/>
      <c r="I18" s="63" t="s"/>
    </row>
  </sheetData>
  <mergeCells count="8">
    <mergeCell ref="A18:I18"/>
    <mergeCell ref="A13:I13"/>
    <mergeCell ref="A15:I15"/>
    <mergeCell ref="A3:I3"/>
    <mergeCell ref="A5:I5"/>
    <mergeCell ref="A7:I7"/>
    <mergeCell ref="A9:I9"/>
    <mergeCell ref="A11:I11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2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23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18.2851563273142"/>
    <col customWidth="true" max="2" min="2" outlineLevel="0" width="18.1406248017584"/>
    <col customWidth="true" max="3" min="3" outlineLevel="0" width="16.7109377947192"/>
    <col customWidth="true" max="4" min="4" outlineLevel="0" width="20.0000006766647"/>
    <col customWidth="true" max="5" min="5" outlineLevel="0" width="33.7109386405501"/>
    <col customWidth="true" max="6" min="6" outlineLevel="0" width="17.7109372872207"/>
    <col customWidth="true" max="7" min="7" outlineLevel="0" width="27.5703118087976"/>
    <col customWidth="true" max="8" min="8" outlineLevel="0" width="16.2851559889819"/>
    <col customWidth="true" max="9" min="9" outlineLevel="0" width="20.2851566656466"/>
  </cols>
  <sheetData>
    <row outlineLevel="0" r="1">
      <c r="I1" s="11" t="s">
        <v>405</v>
      </c>
    </row>
    <row ht="15.75" outlineLevel="0" r="3">
      <c r="A3" s="133" t="s">
        <v>406</v>
      </c>
      <c r="B3" s="134" t="s"/>
      <c r="C3" s="134" t="s"/>
      <c r="D3" s="134" t="s"/>
      <c r="E3" s="134" t="s"/>
      <c r="F3" s="134" t="s"/>
      <c r="G3" s="134" t="s"/>
      <c r="H3" s="134" t="s"/>
      <c r="I3" s="135" t="s"/>
    </row>
    <row customHeight="true" ht="165" outlineLevel="0" r="4">
      <c r="A4" s="54" t="s">
        <v>388</v>
      </c>
      <c r="B4" s="54" t="s">
        <v>389</v>
      </c>
      <c r="C4" s="54" t="s">
        <v>390</v>
      </c>
      <c r="D4" s="54" t="s">
        <v>391</v>
      </c>
      <c r="E4" s="54" t="s">
        <v>392</v>
      </c>
      <c r="F4" s="54" t="s">
        <v>393</v>
      </c>
      <c r="G4" s="54" t="s">
        <v>394</v>
      </c>
      <c r="H4" s="54" t="s">
        <v>395</v>
      </c>
      <c r="I4" s="6" t="s">
        <v>396</v>
      </c>
    </row>
    <row ht="15.75" outlineLevel="0" r="5">
      <c r="A5" s="6" t="n">
        <v>2020</v>
      </c>
      <c r="B5" s="51" t="s"/>
      <c r="C5" s="51" t="s"/>
      <c r="D5" s="51" t="s"/>
      <c r="E5" s="51" t="s"/>
      <c r="F5" s="51" t="s"/>
      <c r="G5" s="51" t="s"/>
      <c r="H5" s="51" t="s"/>
      <c r="I5" s="52" t="s"/>
    </row>
    <row ht="15.75" outlineLevel="0" r="6">
      <c r="A6" s="57" t="n"/>
      <c r="B6" s="57" t="n"/>
      <c r="C6" s="57" t="n"/>
      <c r="D6" s="57" t="n"/>
      <c r="E6" s="57" t="n"/>
      <c r="F6" s="57" t="n"/>
      <c r="G6" s="57" t="n"/>
      <c r="H6" s="57" t="n"/>
      <c r="I6" s="57" t="n"/>
    </row>
    <row ht="15.75" outlineLevel="0" r="7">
      <c r="A7" s="6" t="n">
        <v>2021</v>
      </c>
      <c r="B7" s="51" t="s"/>
      <c r="C7" s="51" t="s"/>
      <c r="D7" s="51" t="s"/>
      <c r="E7" s="51" t="s"/>
      <c r="F7" s="51" t="s"/>
      <c r="G7" s="51" t="s"/>
      <c r="H7" s="51" t="s"/>
      <c r="I7" s="52" t="s"/>
    </row>
    <row customHeight="true" ht="68.4499969482422" outlineLevel="0" r="8">
      <c r="A8" s="31" t="s">
        <v>407</v>
      </c>
      <c r="B8" s="31" t="s">
        <v>408</v>
      </c>
      <c r="C8" s="57" t="s">
        <v>409</v>
      </c>
      <c r="D8" s="6" t="n">
        <v>2021</v>
      </c>
      <c r="E8" s="57" t="s">
        <v>410</v>
      </c>
      <c r="F8" s="6" t="n">
        <v>2021</v>
      </c>
      <c r="G8" s="57" t="s">
        <v>402</v>
      </c>
      <c r="H8" s="6" t="n">
        <v>1.2</v>
      </c>
      <c r="I8" s="6" t="s">
        <v>403</v>
      </c>
    </row>
    <row customHeight="true" ht="60" outlineLevel="0" r="9">
      <c r="A9" s="90" t="s"/>
      <c r="B9" s="31" t="s">
        <v>411</v>
      </c>
      <c r="C9" s="57" t="s">
        <v>409</v>
      </c>
      <c r="D9" s="6" t="n">
        <v>2021</v>
      </c>
      <c r="E9" s="57" t="s">
        <v>410</v>
      </c>
      <c r="F9" s="6" t="n">
        <v>2021</v>
      </c>
      <c r="G9" s="57" t="s">
        <v>402</v>
      </c>
      <c r="H9" s="6" t="n">
        <v>1.2</v>
      </c>
      <c r="I9" s="53" t="s"/>
    </row>
    <row ht="15.75" outlineLevel="0" r="10">
      <c r="A10" s="6" t="n">
        <v>2022</v>
      </c>
      <c r="B10" s="51" t="s"/>
      <c r="C10" s="51" t="s"/>
      <c r="D10" s="51" t="s"/>
      <c r="E10" s="51" t="s"/>
      <c r="F10" s="51" t="s"/>
      <c r="G10" s="51" t="s"/>
      <c r="H10" s="51" t="s"/>
      <c r="I10" s="52" t="s"/>
    </row>
    <row customFormat="true" customHeight="true" ht="75.5999984741211" outlineLevel="0" r="11" s="10">
      <c r="A11" s="6" t="s">
        <v>397</v>
      </c>
      <c r="B11" s="6" t="s">
        <v>398</v>
      </c>
      <c r="C11" s="57" t="s">
        <v>412</v>
      </c>
      <c r="D11" s="6" t="n">
        <v>2022</v>
      </c>
      <c r="E11" s="57" t="s">
        <v>413</v>
      </c>
      <c r="F11" s="6" t="n">
        <v>2022</v>
      </c>
      <c r="G11" s="57" t="s">
        <v>402</v>
      </c>
      <c r="H11" s="6" t="n">
        <v>1</v>
      </c>
      <c r="I11" s="6" t="s">
        <v>414</v>
      </c>
    </row>
    <row customFormat="true" customHeight="true" ht="75.5999984741211" outlineLevel="0" r="12" s="10">
      <c r="A12" s="53" t="s"/>
      <c r="B12" s="53" t="s"/>
      <c r="C12" s="57" t="s">
        <v>415</v>
      </c>
      <c r="D12" s="53" t="s"/>
      <c r="E12" s="57" t="s">
        <v>416</v>
      </c>
      <c r="F12" s="6" t="n">
        <v>2022</v>
      </c>
      <c r="G12" s="57" t="s">
        <v>402</v>
      </c>
      <c r="H12" s="6" t="n">
        <v>1</v>
      </c>
      <c r="I12" s="53" t="s"/>
    </row>
    <row ht="15.75" outlineLevel="0" r="13">
      <c r="A13" s="6" t="n">
        <v>2023</v>
      </c>
      <c r="B13" s="51" t="s"/>
      <c r="C13" s="51" t="s"/>
      <c r="D13" s="51" t="s"/>
      <c r="E13" s="51" t="s"/>
      <c r="F13" s="51" t="s"/>
      <c r="G13" s="51" t="s"/>
      <c r="H13" s="51" t="s"/>
      <c r="I13" s="52" t="s"/>
    </row>
    <row ht="15.75" outlineLevel="0" r="14">
      <c r="A14" s="57" t="n"/>
      <c r="B14" s="57" t="n"/>
      <c r="C14" s="57" t="n"/>
      <c r="D14" s="57" t="n"/>
      <c r="E14" s="57" t="n"/>
      <c r="F14" s="57" t="n"/>
      <c r="G14" s="57" t="n"/>
      <c r="H14" s="57" t="n"/>
      <c r="I14" s="57" t="n"/>
    </row>
    <row ht="15.75" outlineLevel="0" r="15">
      <c r="A15" s="6" t="n">
        <v>2024</v>
      </c>
      <c r="B15" s="51" t="s"/>
      <c r="C15" s="51" t="s"/>
      <c r="D15" s="51" t="s"/>
      <c r="E15" s="51" t="s"/>
      <c r="F15" s="51" t="s"/>
      <c r="G15" s="51" t="s"/>
      <c r="H15" s="51" t="s"/>
      <c r="I15" s="52" t="s"/>
    </row>
    <row ht="15.75" outlineLevel="0" r="16">
      <c r="A16" s="57" t="n"/>
      <c r="B16" s="57" t="n"/>
      <c r="C16" s="57" t="n"/>
      <c r="D16" s="57" t="n"/>
      <c r="E16" s="57" t="n"/>
      <c r="F16" s="57" t="n"/>
      <c r="G16" s="57" t="n"/>
      <c r="H16" s="57" t="n"/>
      <c r="I16" s="57" t="n"/>
    </row>
    <row ht="15.75" outlineLevel="0" r="17">
      <c r="A17" s="6" t="n">
        <v>2025</v>
      </c>
      <c r="B17" s="51" t="s"/>
      <c r="C17" s="51" t="s"/>
      <c r="D17" s="51" t="s"/>
      <c r="E17" s="51" t="s"/>
      <c r="F17" s="51" t="s"/>
      <c r="G17" s="51" t="s"/>
      <c r="H17" s="51" t="s"/>
      <c r="I17" s="52" t="s"/>
    </row>
    <row customHeight="true" ht="86.25" outlineLevel="0" r="18">
      <c r="A18" s="31" t="s">
        <v>407</v>
      </c>
      <c r="B18" s="31" t="s">
        <v>417</v>
      </c>
      <c r="C18" s="57" t="s">
        <v>409</v>
      </c>
      <c r="D18" s="6" t="n">
        <v>2025</v>
      </c>
      <c r="E18" s="57" t="s">
        <v>410</v>
      </c>
      <c r="F18" s="6" t="n">
        <v>2025</v>
      </c>
      <c r="G18" s="57" t="s">
        <v>402</v>
      </c>
      <c r="H18" s="6" t="n">
        <v>1</v>
      </c>
      <c r="I18" s="6" t="s">
        <v>418</v>
      </c>
    </row>
    <row ht="15.75" outlineLevel="0" r="19">
      <c r="A19" s="57" t="n"/>
      <c r="B19" s="57" t="n"/>
      <c r="C19" s="57" t="n"/>
      <c r="D19" s="57" t="n"/>
      <c r="E19" s="57" t="n"/>
      <c r="F19" s="57" t="n"/>
      <c r="G19" s="57" t="n"/>
      <c r="H19" s="57" t="n"/>
      <c r="I19" s="57" t="n"/>
    </row>
    <row outlineLevel="0" r="20">
      <c r="A20" s="10" t="n"/>
      <c r="B20" s="10" t="n"/>
      <c r="C20" s="10" t="n"/>
      <c r="D20" s="10" t="n"/>
      <c r="E20" s="10" t="n"/>
      <c r="F20" s="10" t="n"/>
      <c r="G20" s="10" t="n"/>
      <c r="H20" s="10" t="n"/>
      <c r="I20" s="10" t="n"/>
    </row>
    <row outlineLevel="0" r="21">
      <c r="A21" s="10" t="s">
        <v>404</v>
      </c>
      <c r="B21" s="10" t="n"/>
      <c r="C21" s="10" t="n"/>
      <c r="D21" s="10" t="n"/>
      <c r="E21" s="10" t="n"/>
      <c r="F21" s="10" t="n"/>
      <c r="G21" s="10" t="n"/>
      <c r="H21" s="10" t="n"/>
      <c r="I21" s="10" t="n"/>
    </row>
    <row outlineLevel="0" r="22">
      <c r="A22" s="10" t="n"/>
      <c r="B22" s="10" t="n"/>
      <c r="C22" s="10" t="n"/>
      <c r="D22" s="10" t="n"/>
      <c r="E22" s="10" t="n"/>
      <c r="F22" s="10" t="n"/>
      <c r="G22" s="10" t="n"/>
      <c r="H22" s="10" t="n"/>
      <c r="I22" s="10" t="n"/>
    </row>
    <row outlineLevel="0" r="23">
      <c r="A23" s="10" t="n"/>
      <c r="B23" s="10" t="n"/>
      <c r="C23" s="10" t="n"/>
      <c r="D23" s="10" t="n"/>
      <c r="E23" s="10" t="n"/>
      <c r="F23" s="10" t="n"/>
      <c r="G23" s="10" t="n"/>
      <c r="H23" s="10" t="n"/>
      <c r="I23" s="10" t="n"/>
    </row>
  </sheetData>
  <mergeCells count="13">
    <mergeCell ref="I11:I12"/>
    <mergeCell ref="A17:I17"/>
    <mergeCell ref="A3:I3"/>
    <mergeCell ref="A5:I5"/>
    <mergeCell ref="A7:I7"/>
    <mergeCell ref="A10:I10"/>
    <mergeCell ref="A13:I13"/>
    <mergeCell ref="A15:I15"/>
    <mergeCell ref="A11:A12"/>
    <mergeCell ref="B11:B12"/>
    <mergeCell ref="D11:D12"/>
    <mergeCell ref="A8:A9"/>
    <mergeCell ref="I8:I9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C18"/>
  <sheetViews>
    <sheetView showZeros="true" workbookViewId="0"/>
  </sheetViews>
  <sheetFormatPr baseColWidth="8" customHeight="false" defaultColWidth="8.85546864361033" defaultRowHeight="15.75" zeroHeight="false"/>
  <cols>
    <col customWidth="true" max="1" min="1" outlineLevel="0" style="1" width="5.57031248546228"/>
    <col customWidth="true" max="2" min="2" outlineLevel="0" style="1" width="162.855465598619"/>
    <col bestFit="true" customWidth="true" max="16384" min="3" outlineLevel="0" style="1" width="8.85546864361033"/>
  </cols>
  <sheetData>
    <row outlineLevel="0" r="1">
      <c r="B1" s="11" t="s">
        <v>38</v>
      </c>
    </row>
    <row outlineLevel="0" r="3">
      <c r="A3" s="3" t="s">
        <v>39</v>
      </c>
      <c r="B3" s="3" t="s"/>
      <c r="C3" s="16" t="n"/>
    </row>
    <row outlineLevel="0" r="4">
      <c r="A4" s="17" t="n"/>
      <c r="B4" s="18" t="n"/>
    </row>
    <row outlineLevel="0" r="5">
      <c r="A5" s="19" t="s">
        <v>40</v>
      </c>
      <c r="B5" s="20" t="s">
        <v>41</v>
      </c>
    </row>
    <row ht="31.5" outlineLevel="0" r="6">
      <c r="A6" s="21" t="s">
        <v>5</v>
      </c>
      <c r="B6" s="21" t="s">
        <v>31</v>
      </c>
    </row>
    <row outlineLevel="0" r="7">
      <c r="A7" s="21" t="s">
        <v>8</v>
      </c>
      <c r="B7" s="21" t="s">
        <v>42</v>
      </c>
    </row>
    <row outlineLevel="0" r="8">
      <c r="A8" s="22" t="s">
        <v>33</v>
      </c>
      <c r="B8" s="21" t="s">
        <v>43</v>
      </c>
    </row>
    <row outlineLevel="0" r="9">
      <c r="A9" s="23" t="s">
        <v>44</v>
      </c>
      <c r="B9" s="21" t="s">
        <v>45</v>
      </c>
    </row>
    <row outlineLevel="0" r="10">
      <c r="A10" s="22" t="s">
        <v>46</v>
      </c>
      <c r="B10" s="21" t="s">
        <v>47</v>
      </c>
    </row>
    <row ht="31.5" outlineLevel="0" r="11">
      <c r="A11" s="22" t="s">
        <v>48</v>
      </c>
      <c r="B11" s="21" t="s">
        <v>49</v>
      </c>
    </row>
    <row outlineLevel="0" r="12">
      <c r="A12" s="22" t="s">
        <v>50</v>
      </c>
      <c r="B12" s="21" t="s">
        <v>51</v>
      </c>
    </row>
    <row outlineLevel="0" r="13">
      <c r="A13" s="22" t="s">
        <v>52</v>
      </c>
      <c r="B13" s="21" t="s">
        <v>53</v>
      </c>
    </row>
    <row outlineLevel="0" r="14">
      <c r="A14" s="22" t="s">
        <v>54</v>
      </c>
      <c r="B14" s="21" t="s">
        <v>55</v>
      </c>
    </row>
    <row ht="31.5" outlineLevel="0" r="16">
      <c r="B16" s="24" t="n"/>
    </row>
    <row customHeight="true" ht="219.75" outlineLevel="0" r="18">
      <c r="B18" s="25" t="n"/>
    </row>
  </sheetData>
  <mergeCells count="1">
    <mergeCell ref="A3:B3"/>
  </mergeCells>
  <pageMargins bottom="0.748031497001648" footer="0.31496062874794" header="0.31496062874794" left="0.708661377429962" right="0.708661377429962" top="0.748031497001648"/>
  <pageSetup fitToHeight="1" fitToWidth="1" orientation="portrait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E23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0" width="6.71093745638684"/>
    <col customWidth="true" max="2" min="2" outlineLevel="0" style="0" width="60.2851539589877"/>
    <col customWidth="true" max="3" min="3" outlineLevel="0" style="0" width="15.1406249709246"/>
    <col customWidth="true" max="4" min="4" outlineLevel="0" width="16.140624463426"/>
    <col customWidth="true" max="5" min="5" outlineLevel="0" width="14.7109374563868"/>
  </cols>
  <sheetData>
    <row outlineLevel="0" r="1">
      <c r="E1" s="11" t="s">
        <v>56</v>
      </c>
    </row>
    <row customHeight="true" ht="28.3500003814697" outlineLevel="0" r="3">
      <c r="A3" s="3" t="s">
        <v>57</v>
      </c>
      <c r="B3" s="3" t="s"/>
      <c r="C3" s="3" t="s"/>
      <c r="D3" s="3" t="s"/>
      <c r="E3" s="3" t="s"/>
    </row>
    <row customHeight="true" hidden="false" ht="17.3999938964844" outlineLevel="0" r="4">
      <c r="A4" s="4" t="n"/>
      <c r="B4" s="4" t="n"/>
      <c r="C4" s="4" t="n"/>
      <c r="D4" s="4" t="n"/>
      <c r="E4" s="4" t="s">
        <v>58</v>
      </c>
    </row>
    <row ht="47.25" outlineLevel="0" r="5">
      <c r="A5" s="6" t="s">
        <v>40</v>
      </c>
      <c r="B5" s="6" t="s">
        <v>59</v>
      </c>
      <c r="C5" s="6" t="s">
        <v>60</v>
      </c>
      <c r="D5" s="6" t="s">
        <v>61</v>
      </c>
      <c r="E5" s="6" t="s">
        <v>62</v>
      </c>
    </row>
    <row ht="15.75" outlineLevel="0" r="6">
      <c r="A6" s="20" t="s">
        <v>5</v>
      </c>
      <c r="B6" s="9" t="s">
        <v>63</v>
      </c>
      <c r="C6" s="26" t="n">
        <v>2530.5</v>
      </c>
      <c r="D6" s="26" t="n">
        <v>2530.5</v>
      </c>
      <c r="E6" s="26" t="n">
        <v>2530.5</v>
      </c>
    </row>
    <row ht="15.75" outlineLevel="0" r="7">
      <c r="A7" s="20" t="n"/>
      <c r="B7" s="9" t="s">
        <v>64</v>
      </c>
      <c r="C7" s="27" t="n"/>
      <c r="D7" s="27" t="n"/>
      <c r="E7" s="27" t="n"/>
    </row>
    <row ht="31.5" outlineLevel="0" r="8">
      <c r="A8" s="20" t="s">
        <v>8</v>
      </c>
      <c r="B8" s="9" t="s">
        <v>65</v>
      </c>
      <c r="C8" s="26" t="n">
        <v>1293.5</v>
      </c>
      <c r="D8" s="26" t="n">
        <v>1293.5</v>
      </c>
      <c r="E8" s="26" t="n">
        <v>1293.5</v>
      </c>
    </row>
    <row ht="31.5" outlineLevel="0" r="9">
      <c r="A9" s="20" t="s">
        <v>11</v>
      </c>
      <c r="B9" s="9" t="s">
        <v>66</v>
      </c>
      <c r="C9" s="26" t="n">
        <v>97.5</v>
      </c>
      <c r="D9" s="26" t="n">
        <v>97.5</v>
      </c>
      <c r="E9" s="26" t="n">
        <v>97.5</v>
      </c>
    </row>
    <row ht="31.5" outlineLevel="0" r="10">
      <c r="A10" s="20" t="s">
        <v>14</v>
      </c>
      <c r="B10" s="9" t="s">
        <v>67</v>
      </c>
      <c r="C10" s="26" t="n">
        <v>798.75</v>
      </c>
      <c r="D10" s="26" t="n">
        <v>798.75</v>
      </c>
      <c r="E10" s="26" t="n">
        <v>798.75</v>
      </c>
    </row>
    <row ht="15.75" outlineLevel="0" r="11">
      <c r="A11" s="20" t="s">
        <v>17</v>
      </c>
      <c r="B11" s="9" t="s">
        <v>68</v>
      </c>
      <c r="C11" s="26" t="n">
        <v>1253</v>
      </c>
      <c r="D11" s="26" t="n">
        <v>1253</v>
      </c>
      <c r="E11" s="26" t="n">
        <v>1253</v>
      </c>
    </row>
    <row ht="15.75" outlineLevel="0" r="12">
      <c r="A12" s="20" t="n"/>
      <c r="B12" s="9" t="s">
        <v>64</v>
      </c>
      <c r="C12" s="26" t="n"/>
      <c r="D12" s="26" t="n"/>
      <c r="E12" s="26" t="n"/>
    </row>
    <row ht="31.5" outlineLevel="0" r="13">
      <c r="A13" s="20" t="s">
        <v>69</v>
      </c>
      <c r="B13" s="9" t="s">
        <v>70</v>
      </c>
      <c r="C13" s="26" t="n">
        <v>704</v>
      </c>
      <c r="D13" s="26" t="n">
        <v>704</v>
      </c>
      <c r="E13" s="26" t="n">
        <v>704</v>
      </c>
    </row>
    <row ht="31.5" outlineLevel="0" r="14">
      <c r="A14" s="20" t="s">
        <v>71</v>
      </c>
      <c r="B14" s="9" t="s">
        <v>72</v>
      </c>
      <c r="C14" s="26" t="n">
        <v>27</v>
      </c>
      <c r="D14" s="26" t="n">
        <v>27</v>
      </c>
      <c r="E14" s="26" t="n">
        <v>27</v>
      </c>
    </row>
    <row ht="31.5" outlineLevel="0" r="15">
      <c r="A15" s="20" t="s">
        <v>73</v>
      </c>
      <c r="B15" s="9" t="s">
        <v>74</v>
      </c>
      <c r="C15" s="26" t="n">
        <v>438.25</v>
      </c>
      <c r="D15" s="26" t="n">
        <v>438.25</v>
      </c>
      <c r="E15" s="26" t="n">
        <v>438.25</v>
      </c>
    </row>
    <row ht="15.75" outlineLevel="0" r="16">
      <c r="A16" s="20" t="s">
        <v>75</v>
      </c>
      <c r="B16" s="9" t="s">
        <v>76</v>
      </c>
      <c r="C16" s="26" t="n">
        <v>1.26</v>
      </c>
      <c r="D16" s="26" t="n">
        <v>1.26</v>
      </c>
      <c r="E16" s="26" t="n">
        <v>1.26</v>
      </c>
    </row>
    <row ht="15.75" outlineLevel="0" r="17">
      <c r="A17" s="20" t="n"/>
      <c r="B17" s="9" t="s">
        <v>64</v>
      </c>
      <c r="C17" s="26" t="n"/>
      <c r="D17" s="26" t="n"/>
      <c r="E17" s="26" t="n"/>
    </row>
    <row ht="31.5" outlineLevel="0" r="18">
      <c r="A18" s="20" t="s">
        <v>77</v>
      </c>
      <c r="B18" s="9" t="s">
        <v>78</v>
      </c>
      <c r="C18" s="26" t="n">
        <v>1.1</v>
      </c>
      <c r="D18" s="26" t="n">
        <v>1.1</v>
      </c>
      <c r="E18" s="26" t="n">
        <v>1.1</v>
      </c>
    </row>
    <row ht="31.5" outlineLevel="0" r="19">
      <c r="A19" s="20" t="s">
        <v>79</v>
      </c>
      <c r="B19" s="9" t="s">
        <v>80</v>
      </c>
      <c r="C19" s="26" t="n">
        <v>1.36</v>
      </c>
      <c r="D19" s="26" t="n">
        <v>1.36</v>
      </c>
      <c r="E19" s="26" t="n">
        <v>1.36</v>
      </c>
    </row>
    <row ht="31.5" outlineLevel="0" r="20">
      <c r="A20" s="20" t="s">
        <v>81</v>
      </c>
      <c r="B20" s="9" t="s">
        <v>82</v>
      </c>
      <c r="C20" s="26" t="n">
        <v>1.17</v>
      </c>
      <c r="D20" s="26" t="n">
        <v>1.17</v>
      </c>
      <c r="E20" s="26" t="n">
        <v>1.17</v>
      </c>
    </row>
    <row outlineLevel="0" r="23">
      <c r="B23" s="10" t="n"/>
    </row>
  </sheetData>
  <mergeCells count="1">
    <mergeCell ref="A3:E3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D346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28" width="4.14062514009074"/>
    <col customWidth="true" max="2" min="2" outlineLevel="0" style="28" width="47.8554671211147"/>
    <col customWidth="true" max="3" min="3" outlineLevel="0" style="28" width="19.710937625553"/>
    <col customWidth="true" max="4" min="4" outlineLevel="0" style="28" width="17.2851568348128"/>
  </cols>
  <sheetData>
    <row outlineLevel="0" r="1">
      <c r="D1" s="2" t="s">
        <v>83</v>
      </c>
    </row>
    <row customHeight="true" hidden="false" ht="50.2499923706055" outlineLevel="0" r="3">
      <c r="A3" s="29" t="s">
        <v>84</v>
      </c>
      <c r="B3" s="29" t="s"/>
      <c r="C3" s="29" t="s"/>
      <c r="D3" s="29" t="s"/>
    </row>
    <row customHeight="true" hidden="false" ht="20.2499923706055" outlineLevel="0" r="4">
      <c r="A4" s="30" t="n"/>
      <c r="B4" s="13" t="n"/>
      <c r="C4" s="13" t="n"/>
      <c r="D4" s="13" t="s">
        <v>85</v>
      </c>
    </row>
    <row ht="31.5" outlineLevel="0" r="5">
      <c r="A5" s="31" t="s">
        <v>2</v>
      </c>
      <c r="B5" s="14" t="s">
        <v>59</v>
      </c>
      <c r="C5" s="14" t="s">
        <v>60</v>
      </c>
      <c r="D5" s="14" t="s">
        <v>86</v>
      </c>
    </row>
    <row ht="31.5" outlineLevel="0" r="6">
      <c r="A6" s="31" t="s">
        <v>5</v>
      </c>
      <c r="B6" s="9" t="s">
        <v>87</v>
      </c>
      <c r="C6" s="26" t="n">
        <v>4560</v>
      </c>
      <c r="D6" s="26" t="n">
        <v>4560</v>
      </c>
    </row>
    <row ht="15.75" outlineLevel="0" r="7">
      <c r="A7" s="31" t="n"/>
      <c r="B7" s="9" t="s">
        <v>64</v>
      </c>
      <c r="C7" s="26" t="n"/>
      <c r="D7" s="26" t="n"/>
    </row>
    <row ht="31.5" outlineLevel="0" r="8">
      <c r="A8" s="31" t="s">
        <v>8</v>
      </c>
      <c r="B8" s="9" t="s">
        <v>88</v>
      </c>
      <c r="C8" s="26" t="n">
        <v>1958.25</v>
      </c>
      <c r="D8" s="26" t="n">
        <v>1958.25</v>
      </c>
    </row>
    <row ht="31.5" outlineLevel="0" r="9">
      <c r="A9" s="31" t="s">
        <v>11</v>
      </c>
      <c r="B9" s="9" t="s">
        <v>89</v>
      </c>
      <c r="C9" s="26" t="n">
        <v>295</v>
      </c>
      <c r="D9" s="26" t="n">
        <v>295</v>
      </c>
    </row>
    <row ht="31.5" outlineLevel="0" r="10">
      <c r="A10" s="31" t="s">
        <v>14</v>
      </c>
      <c r="B10" s="9" t="s">
        <v>90</v>
      </c>
      <c r="C10" s="26" t="n">
        <v>1513.75</v>
      </c>
      <c r="D10" s="26" t="n">
        <v>1513.75</v>
      </c>
    </row>
    <row ht="15.75" outlineLevel="0" r="11">
      <c r="A11" s="31" t="s">
        <v>17</v>
      </c>
      <c r="B11" s="9" t="s">
        <v>91</v>
      </c>
      <c r="C11" s="26" t="n">
        <v>3249.25</v>
      </c>
      <c r="D11" s="26" t="n">
        <v>3249.25</v>
      </c>
    </row>
    <row ht="15.75" outlineLevel="0" r="12">
      <c r="A12" s="31" t="n"/>
      <c r="B12" s="9" t="s">
        <v>64</v>
      </c>
      <c r="C12" s="26" t="n"/>
      <c r="D12" s="26" t="n"/>
    </row>
    <row ht="47.25" outlineLevel="0" r="13">
      <c r="A13" s="31" t="s">
        <v>69</v>
      </c>
      <c r="B13" s="9" t="s">
        <v>92</v>
      </c>
      <c r="C13" s="26" t="n">
        <v>1282.75</v>
      </c>
      <c r="D13" s="26" t="n">
        <v>1282.75</v>
      </c>
    </row>
    <row ht="31.5" outlineLevel="0" r="14">
      <c r="A14" s="31" t="s">
        <v>71</v>
      </c>
      <c r="B14" s="9" t="s">
        <v>93</v>
      </c>
      <c r="C14" s="26" t="n">
        <v>237</v>
      </c>
      <c r="D14" s="26" t="n">
        <v>237</v>
      </c>
    </row>
    <row ht="47.25" outlineLevel="0" r="15">
      <c r="A15" s="31" t="s">
        <v>73</v>
      </c>
      <c r="B15" s="9" t="s">
        <v>94</v>
      </c>
      <c r="C15" s="26" t="n">
        <v>1018</v>
      </c>
      <c r="D15" s="26" t="n">
        <v>1018</v>
      </c>
    </row>
    <row ht="15.75" outlineLevel="0" r="16">
      <c r="A16" s="31" t="s">
        <v>75</v>
      </c>
      <c r="B16" s="9" t="s">
        <v>95</v>
      </c>
      <c r="C16" s="26" t="n">
        <v>1.1</v>
      </c>
      <c r="D16" s="26" t="n">
        <v>1.1</v>
      </c>
    </row>
    <row ht="15.75" outlineLevel="0" r="17">
      <c r="A17" s="31" t="n"/>
      <c r="B17" s="9" t="s">
        <v>64</v>
      </c>
      <c r="C17" s="26" t="n"/>
      <c r="D17" s="26" t="n"/>
    </row>
    <row ht="47.25" outlineLevel="0" r="18">
      <c r="A18" s="31" t="s">
        <v>77</v>
      </c>
      <c r="B18" s="9" t="s">
        <v>96</v>
      </c>
      <c r="C18" s="26" t="n">
        <v>1.1</v>
      </c>
      <c r="D18" s="26" t="n">
        <v>1.1</v>
      </c>
    </row>
    <row ht="31.5" outlineLevel="0" r="19">
      <c r="A19" s="31" t="s">
        <v>79</v>
      </c>
      <c r="B19" s="9" t="s">
        <v>97</v>
      </c>
      <c r="C19" s="26" t="n">
        <v>1.1</v>
      </c>
      <c r="D19" s="26" t="n">
        <v>1.1</v>
      </c>
    </row>
    <row ht="47.25" outlineLevel="0" r="20">
      <c r="A20" s="31" t="s">
        <v>81</v>
      </c>
      <c r="B20" s="9" t="s">
        <v>98</v>
      </c>
      <c r="C20" s="26" t="n">
        <v>1</v>
      </c>
      <c r="D20" s="26" t="n">
        <v>1</v>
      </c>
    </row>
    <row outlineLevel="0" r="21">
      <c r="A21" s="28" t="n"/>
      <c r="B21" s="28" t="n"/>
    </row>
    <row outlineLevel="0" r="22">
      <c r="A22" s="28" t="n"/>
      <c r="B22" s="28" t="n"/>
    </row>
    <row ht="45" outlineLevel="0" r="23">
      <c r="A23" s="28" t="n"/>
      <c r="B23" s="32" t="n"/>
    </row>
    <row outlineLevel="0" r="24">
      <c r="A24" s="28" t="n"/>
      <c r="B24" s="32" t="n"/>
    </row>
    <row outlineLevel="0" r="25">
      <c r="A25" s="28" t="n"/>
      <c r="B25" s="28" t="n"/>
    </row>
    <row outlineLevel="0" r="26">
      <c r="A26" s="28" t="n"/>
      <c r="B26" s="28" t="n"/>
    </row>
    <row outlineLevel="0" r="27">
      <c r="A27" s="28" t="n"/>
      <c r="B27" s="28" t="n"/>
    </row>
    <row outlineLevel="0" r="28">
      <c r="A28" s="28" t="n"/>
      <c r="B28" s="28" t="n"/>
    </row>
    <row outlineLevel="0" r="29">
      <c r="A29" s="28" t="n"/>
      <c r="B29" s="28" t="n"/>
    </row>
    <row outlineLevel="0" r="30">
      <c r="A30" s="28" t="n"/>
      <c r="B30" s="28" t="n"/>
    </row>
    <row outlineLevel="0" r="31">
      <c r="A31" s="28" t="n"/>
      <c r="B31" s="28" t="n"/>
    </row>
    <row outlineLevel="0" r="32">
      <c r="A32" s="28" t="n"/>
      <c r="B32" s="28" t="n"/>
    </row>
    <row outlineLevel="0" r="33">
      <c r="A33" s="28" t="n"/>
      <c r="B33" s="28" t="n"/>
    </row>
    <row outlineLevel="0" r="34">
      <c r="A34" s="28" t="n"/>
      <c r="B34" s="28" t="n"/>
    </row>
    <row outlineLevel="0" r="35">
      <c r="A35" s="28" t="n"/>
      <c r="B35" s="28" t="n"/>
    </row>
    <row outlineLevel="0" r="36">
      <c r="A36" s="28" t="n"/>
      <c r="B36" s="28" t="n"/>
    </row>
    <row outlineLevel="0" r="37">
      <c r="A37" s="28" t="n"/>
      <c r="B37" s="28" t="n"/>
    </row>
    <row outlineLevel="0" r="38">
      <c r="A38" s="28" t="n"/>
      <c r="B38" s="28" t="n"/>
    </row>
    <row outlineLevel="0" r="39">
      <c r="A39" s="28" t="n"/>
      <c r="B39" s="28" t="n"/>
    </row>
    <row outlineLevel="0" r="40">
      <c r="A40" s="28" t="n"/>
      <c r="B40" s="28" t="n"/>
    </row>
    <row outlineLevel="0" r="41">
      <c r="A41" s="28" t="n"/>
      <c r="B41" s="28" t="n"/>
    </row>
    <row outlineLevel="0" r="42">
      <c r="A42" s="28" t="n"/>
      <c r="B42" s="28" t="n"/>
    </row>
    <row outlineLevel="0" r="43">
      <c r="A43" s="28" t="n"/>
      <c r="B43" s="28" t="n"/>
    </row>
    <row outlineLevel="0" r="44">
      <c r="A44" s="28" t="n"/>
      <c r="B44" s="28" t="n"/>
    </row>
    <row outlineLevel="0" r="45">
      <c r="A45" s="28" t="n"/>
      <c r="B45" s="28" t="n"/>
    </row>
    <row outlineLevel="0" r="46">
      <c r="A46" s="28" t="n"/>
      <c r="B46" s="28" t="n"/>
    </row>
    <row outlineLevel="0" r="47">
      <c r="A47" s="28" t="n"/>
      <c r="B47" s="28" t="n"/>
    </row>
    <row outlineLevel="0" r="48">
      <c r="A48" s="28" t="n"/>
      <c r="B48" s="28" t="n"/>
    </row>
    <row outlineLevel="0" r="49">
      <c r="A49" s="28" t="n"/>
      <c r="B49" s="28" t="n"/>
    </row>
    <row outlineLevel="0" r="50">
      <c r="A50" s="28" t="n"/>
      <c r="B50" s="28" t="n"/>
    </row>
    <row outlineLevel="0" r="51">
      <c r="A51" s="28" t="n"/>
      <c r="B51" s="28" t="n"/>
    </row>
    <row outlineLevel="0" r="52">
      <c r="A52" s="28" t="n"/>
      <c r="B52" s="28" t="n"/>
    </row>
    <row outlineLevel="0" r="53">
      <c r="A53" s="28" t="n"/>
      <c r="B53" s="28" t="n"/>
    </row>
    <row outlineLevel="0" r="54">
      <c r="A54" s="28" t="n"/>
      <c r="B54" s="28" t="n"/>
    </row>
    <row outlineLevel="0" r="55">
      <c r="A55" s="28" t="n"/>
      <c r="B55" s="28" t="n"/>
    </row>
    <row outlineLevel="0" r="56">
      <c r="A56" s="28" t="n"/>
      <c r="B56" s="28" t="n"/>
    </row>
    <row outlineLevel="0" r="57">
      <c r="A57" s="28" t="n"/>
      <c r="B57" s="28" t="n"/>
    </row>
    <row outlineLevel="0" r="58">
      <c r="A58" s="28" t="n"/>
      <c r="B58" s="28" t="n"/>
    </row>
    <row outlineLevel="0" r="59">
      <c r="A59" s="28" t="n"/>
      <c r="B59" s="28" t="n"/>
    </row>
    <row outlineLevel="0" r="60">
      <c r="A60" s="28" t="n"/>
      <c r="B60" s="28" t="n"/>
    </row>
    <row outlineLevel="0" r="61">
      <c r="A61" s="28" t="n"/>
      <c r="B61" s="28" t="n"/>
    </row>
    <row outlineLevel="0" r="62">
      <c r="A62" s="28" t="n"/>
      <c r="B62" s="28" t="n"/>
    </row>
    <row outlineLevel="0" r="63">
      <c r="A63" s="28" t="n"/>
      <c r="B63" s="28" t="n"/>
    </row>
    <row outlineLevel="0" r="64">
      <c r="A64" s="28" t="n"/>
      <c r="B64" s="28" t="n"/>
    </row>
    <row outlineLevel="0" r="65">
      <c r="A65" s="28" t="n"/>
      <c r="B65" s="28" t="n"/>
    </row>
    <row outlineLevel="0" r="66">
      <c r="A66" s="28" t="n"/>
      <c r="B66" s="28" t="n"/>
    </row>
    <row outlineLevel="0" r="67">
      <c r="A67" s="28" t="n"/>
      <c r="B67" s="28" t="n"/>
    </row>
    <row outlineLevel="0" r="68">
      <c r="A68" s="28" t="n"/>
      <c r="B68" s="28" t="n"/>
    </row>
    <row outlineLevel="0" r="69">
      <c r="A69" s="28" t="n"/>
      <c r="B69" s="28" t="n"/>
    </row>
    <row outlineLevel="0" r="70">
      <c r="A70" s="28" t="n"/>
      <c r="B70" s="28" t="n"/>
    </row>
    <row outlineLevel="0" r="71">
      <c r="A71" s="28" t="n"/>
      <c r="B71" s="28" t="n"/>
    </row>
    <row outlineLevel="0" r="72">
      <c r="A72" s="28" t="n"/>
      <c r="B72" s="28" t="n"/>
    </row>
    <row outlineLevel="0" r="73">
      <c r="A73" s="28" t="n"/>
      <c r="B73" s="28" t="n"/>
    </row>
    <row outlineLevel="0" r="74">
      <c r="A74" s="28" t="n"/>
      <c r="B74" s="28" t="n"/>
    </row>
    <row outlineLevel="0" r="75">
      <c r="A75" s="28" t="n"/>
      <c r="B75" s="28" t="n"/>
    </row>
    <row outlineLevel="0" r="76">
      <c r="A76" s="28" t="n"/>
      <c r="B76" s="28" t="n"/>
    </row>
    <row outlineLevel="0" r="77">
      <c r="A77" s="28" t="n"/>
      <c r="B77" s="28" t="n"/>
    </row>
    <row outlineLevel="0" r="78">
      <c r="A78" s="28" t="n"/>
      <c r="B78" s="28" t="n"/>
    </row>
    <row outlineLevel="0" r="79">
      <c r="A79" s="28" t="n"/>
      <c r="B79" s="28" t="n"/>
    </row>
    <row outlineLevel="0" r="80">
      <c r="A80" s="28" t="n"/>
      <c r="B80" s="28" t="n"/>
    </row>
    <row outlineLevel="0" r="81">
      <c r="A81" s="28" t="n"/>
      <c r="B81" s="28" t="n"/>
    </row>
    <row outlineLevel="0" r="82">
      <c r="A82" s="28" t="n"/>
      <c r="B82" s="28" t="n"/>
    </row>
    <row outlineLevel="0" r="83">
      <c r="A83" s="28" t="n"/>
      <c r="B83" s="28" t="n"/>
    </row>
    <row outlineLevel="0" r="84">
      <c r="A84" s="28" t="n"/>
      <c r="B84" s="28" t="n"/>
    </row>
    <row outlineLevel="0" r="85">
      <c r="A85" s="28" t="n"/>
      <c r="B85" s="28" t="n"/>
    </row>
    <row outlineLevel="0" r="86">
      <c r="A86" s="28" t="n"/>
      <c r="B86" s="28" t="n"/>
    </row>
    <row outlineLevel="0" r="87">
      <c r="A87" s="28" t="n"/>
      <c r="B87" s="28" t="n"/>
    </row>
    <row outlineLevel="0" r="88">
      <c r="A88" s="28" t="n"/>
      <c r="B88" s="28" t="n"/>
    </row>
    <row outlineLevel="0" r="89">
      <c r="A89" s="28" t="n"/>
      <c r="B89" s="28" t="n"/>
    </row>
    <row outlineLevel="0" r="90">
      <c r="A90" s="28" t="n"/>
      <c r="B90" s="28" t="n"/>
    </row>
    <row outlineLevel="0" r="91">
      <c r="A91" s="28" t="n"/>
      <c r="B91" s="28" t="n"/>
    </row>
    <row outlineLevel="0" r="92">
      <c r="A92" s="28" t="n"/>
      <c r="B92" s="28" t="n"/>
    </row>
    <row outlineLevel="0" r="93">
      <c r="A93" s="28" t="n"/>
      <c r="B93" s="28" t="n"/>
    </row>
    <row outlineLevel="0" r="94">
      <c r="A94" s="28" t="n"/>
      <c r="B94" s="28" t="n"/>
    </row>
    <row outlineLevel="0" r="95">
      <c r="A95" s="28" t="n"/>
      <c r="B95" s="28" t="n"/>
    </row>
    <row outlineLevel="0" r="96">
      <c r="A96" s="28" t="n"/>
      <c r="B96" s="28" t="n"/>
    </row>
    <row outlineLevel="0" r="97">
      <c r="A97" s="28" t="n"/>
      <c r="B97" s="28" t="n"/>
    </row>
    <row outlineLevel="0" r="98">
      <c r="A98" s="28" t="n"/>
      <c r="B98" s="28" t="n"/>
    </row>
    <row outlineLevel="0" r="99">
      <c r="A99" s="28" t="n"/>
      <c r="B99" s="28" t="n"/>
    </row>
    <row outlineLevel="0" r="100">
      <c r="A100" s="28" t="n"/>
      <c r="B100" s="28" t="n"/>
    </row>
    <row outlineLevel="0" r="101">
      <c r="A101" s="28" t="n"/>
      <c r="B101" s="28" t="n"/>
    </row>
    <row outlineLevel="0" r="102">
      <c r="A102" s="28" t="n"/>
      <c r="B102" s="28" t="n"/>
    </row>
    <row outlineLevel="0" r="103">
      <c r="A103" s="28" t="n"/>
      <c r="B103" s="28" t="n"/>
    </row>
    <row outlineLevel="0" r="104">
      <c r="A104" s="28" t="n"/>
      <c r="B104" s="28" t="n"/>
    </row>
    <row outlineLevel="0" r="105">
      <c r="A105" s="28" t="n"/>
      <c r="B105" s="28" t="n"/>
    </row>
    <row outlineLevel="0" r="106">
      <c r="A106" s="28" t="n"/>
      <c r="B106" s="28" t="n"/>
    </row>
    <row outlineLevel="0" r="107">
      <c r="A107" s="28" t="n"/>
      <c r="B107" s="28" t="n"/>
    </row>
    <row outlineLevel="0" r="108">
      <c r="A108" s="28" t="n"/>
      <c r="B108" s="28" t="n"/>
    </row>
    <row outlineLevel="0" r="109">
      <c r="A109" s="28" t="n"/>
      <c r="B109" s="28" t="n"/>
    </row>
    <row outlineLevel="0" r="110">
      <c r="A110" s="28" t="n"/>
      <c r="B110" s="28" t="n"/>
    </row>
    <row outlineLevel="0" r="111">
      <c r="A111" s="28" t="n"/>
      <c r="B111" s="28" t="n"/>
    </row>
    <row outlineLevel="0" r="112">
      <c r="A112" s="28" t="n"/>
      <c r="B112" s="28" t="n"/>
    </row>
    <row outlineLevel="0" r="113">
      <c r="A113" s="28" t="n"/>
      <c r="B113" s="28" t="n"/>
    </row>
    <row outlineLevel="0" r="114">
      <c r="A114" s="28" t="n"/>
      <c r="B114" s="28" t="n"/>
    </row>
    <row outlineLevel="0" r="115">
      <c r="A115" s="28" t="n"/>
      <c r="B115" s="28" t="n"/>
    </row>
    <row outlineLevel="0" r="116">
      <c r="A116" s="28" t="n"/>
      <c r="B116" s="28" t="n"/>
    </row>
    <row outlineLevel="0" r="117">
      <c r="A117" s="28" t="n"/>
      <c r="B117" s="28" t="n"/>
    </row>
    <row outlineLevel="0" r="118">
      <c r="A118" s="28" t="n"/>
      <c r="B118" s="28" t="n"/>
    </row>
    <row outlineLevel="0" r="119">
      <c r="A119" s="28" t="n"/>
      <c r="B119" s="28" t="n"/>
    </row>
    <row outlineLevel="0" r="120">
      <c r="A120" s="28" t="n"/>
      <c r="B120" s="28" t="n"/>
    </row>
    <row outlineLevel="0" r="121">
      <c r="A121" s="28" t="n"/>
      <c r="B121" s="28" t="n"/>
    </row>
    <row outlineLevel="0" r="122">
      <c r="A122" s="28" t="n"/>
      <c r="B122" s="28" t="n"/>
    </row>
    <row outlineLevel="0" r="123">
      <c r="A123" s="28" t="n"/>
      <c r="B123" s="28" t="n"/>
    </row>
    <row outlineLevel="0" r="124">
      <c r="A124" s="28" t="n"/>
      <c r="B124" s="28" t="n"/>
    </row>
    <row outlineLevel="0" r="125">
      <c r="A125" s="28" t="n"/>
      <c r="B125" s="28" t="n"/>
    </row>
    <row outlineLevel="0" r="126">
      <c r="A126" s="28" t="n"/>
      <c r="B126" s="28" t="n"/>
    </row>
    <row outlineLevel="0" r="127">
      <c r="A127" s="28" t="n"/>
      <c r="B127" s="28" t="n"/>
    </row>
    <row outlineLevel="0" r="128">
      <c r="A128" s="28" t="n"/>
      <c r="B128" s="28" t="n"/>
    </row>
    <row outlineLevel="0" r="129">
      <c r="A129" s="28" t="n"/>
      <c r="B129" s="28" t="n"/>
    </row>
    <row outlineLevel="0" r="130">
      <c r="A130" s="28" t="n"/>
      <c r="B130" s="28" t="n"/>
    </row>
    <row outlineLevel="0" r="131">
      <c r="A131" s="28" t="n"/>
      <c r="B131" s="28" t="n"/>
    </row>
    <row outlineLevel="0" r="132">
      <c r="A132" s="28" t="n"/>
      <c r="B132" s="28" t="n"/>
    </row>
    <row outlineLevel="0" r="133">
      <c r="A133" s="28" t="n"/>
      <c r="B133" s="28" t="n"/>
    </row>
    <row outlineLevel="0" r="134">
      <c r="A134" s="28" t="n"/>
      <c r="B134" s="28" t="n"/>
    </row>
    <row outlineLevel="0" r="135">
      <c r="A135" s="28" t="n"/>
      <c r="B135" s="28" t="n"/>
    </row>
    <row outlineLevel="0" r="136">
      <c r="A136" s="28" t="n"/>
      <c r="B136" s="28" t="n"/>
    </row>
    <row outlineLevel="0" r="137">
      <c r="A137" s="28" t="n"/>
      <c r="B137" s="28" t="n"/>
    </row>
    <row outlineLevel="0" r="138">
      <c r="A138" s="28" t="n"/>
      <c r="B138" s="28" t="n"/>
    </row>
    <row outlineLevel="0" r="139">
      <c r="A139" s="28" t="n"/>
      <c r="B139" s="28" t="n"/>
    </row>
    <row outlineLevel="0" r="140">
      <c r="A140" s="28" t="n"/>
      <c r="B140" s="28" t="n"/>
    </row>
    <row outlineLevel="0" r="141">
      <c r="A141" s="28" t="n"/>
      <c r="B141" s="28" t="n"/>
    </row>
    <row outlineLevel="0" r="142">
      <c r="A142" s="28" t="n"/>
      <c r="B142" s="28" t="n"/>
    </row>
    <row outlineLevel="0" r="143">
      <c r="A143" s="28" t="n"/>
      <c r="B143" s="28" t="n"/>
    </row>
    <row outlineLevel="0" r="144">
      <c r="A144" s="28" t="n"/>
      <c r="B144" s="28" t="n"/>
    </row>
    <row outlineLevel="0" r="145">
      <c r="A145" s="28" t="n"/>
      <c r="B145" s="28" t="n"/>
    </row>
    <row outlineLevel="0" r="146">
      <c r="A146" s="28" t="n"/>
      <c r="B146" s="28" t="n"/>
    </row>
    <row outlineLevel="0" r="147">
      <c r="A147" s="28" t="n"/>
      <c r="B147" s="28" t="n"/>
    </row>
    <row outlineLevel="0" r="148">
      <c r="A148" s="28" t="n"/>
      <c r="B148" s="28" t="n"/>
    </row>
    <row outlineLevel="0" r="149">
      <c r="A149" s="28" t="n"/>
      <c r="B149" s="28" t="n"/>
    </row>
    <row outlineLevel="0" r="150">
      <c r="A150" s="28" t="n"/>
      <c r="B150" s="28" t="n"/>
    </row>
    <row outlineLevel="0" r="151">
      <c r="A151" s="28" t="n"/>
      <c r="B151" s="28" t="n"/>
    </row>
    <row outlineLevel="0" r="152">
      <c r="A152" s="28" t="n"/>
      <c r="B152" s="28" t="n"/>
    </row>
    <row outlineLevel="0" r="153">
      <c r="A153" s="28" t="n"/>
      <c r="B153" s="28" t="n"/>
    </row>
    <row outlineLevel="0" r="154">
      <c r="A154" s="28" t="n"/>
      <c r="B154" s="28" t="n"/>
    </row>
    <row outlineLevel="0" r="155">
      <c r="A155" s="28" t="n"/>
      <c r="B155" s="28" t="n"/>
    </row>
    <row outlineLevel="0" r="156">
      <c r="A156" s="28" t="n"/>
      <c r="B156" s="28" t="n"/>
    </row>
    <row outlineLevel="0" r="157">
      <c r="A157" s="28" t="n"/>
      <c r="B157" s="28" t="n"/>
    </row>
    <row outlineLevel="0" r="158">
      <c r="A158" s="28" t="n"/>
      <c r="B158" s="28" t="n"/>
    </row>
    <row outlineLevel="0" r="159">
      <c r="A159" s="28" t="n"/>
      <c r="B159" s="28" t="n"/>
    </row>
    <row outlineLevel="0" r="160">
      <c r="A160" s="28" t="n"/>
      <c r="B160" s="28" t="n"/>
    </row>
    <row outlineLevel="0" r="161">
      <c r="A161" s="28" t="n"/>
      <c r="B161" s="28" t="n"/>
    </row>
    <row outlineLevel="0" r="162">
      <c r="A162" s="28" t="n"/>
      <c r="B162" s="28" t="n"/>
    </row>
    <row outlineLevel="0" r="163">
      <c r="A163" s="28" t="n"/>
      <c r="B163" s="28" t="n"/>
    </row>
    <row outlineLevel="0" r="164">
      <c r="A164" s="28" t="n"/>
      <c r="B164" s="28" t="n"/>
    </row>
    <row outlineLevel="0" r="165">
      <c r="A165" s="28" t="n"/>
      <c r="B165" s="28" t="n"/>
    </row>
    <row outlineLevel="0" r="166">
      <c r="A166" s="28" t="n"/>
      <c r="B166" s="28" t="n"/>
    </row>
    <row outlineLevel="0" r="167">
      <c r="A167" s="28" t="n"/>
      <c r="B167" s="28" t="n"/>
    </row>
    <row outlineLevel="0" r="168">
      <c r="A168" s="28" t="n"/>
      <c r="B168" s="28" t="n"/>
    </row>
    <row outlineLevel="0" r="169">
      <c r="A169" s="28" t="n"/>
      <c r="B169" s="28" t="n"/>
    </row>
    <row outlineLevel="0" r="170">
      <c r="A170" s="28" t="n"/>
      <c r="B170" s="28" t="n"/>
    </row>
    <row outlineLevel="0" r="171">
      <c r="A171" s="28" t="n"/>
      <c r="B171" s="28" t="n"/>
    </row>
    <row outlineLevel="0" r="172">
      <c r="A172" s="28" t="n"/>
      <c r="B172" s="28" t="n"/>
    </row>
    <row outlineLevel="0" r="173">
      <c r="A173" s="28" t="n"/>
      <c r="B173" s="28" t="n"/>
    </row>
    <row outlineLevel="0" r="174">
      <c r="A174" s="28" t="n"/>
      <c r="B174" s="28" t="n"/>
    </row>
    <row outlineLevel="0" r="175">
      <c r="A175" s="28" t="n"/>
      <c r="B175" s="28" t="n"/>
    </row>
    <row outlineLevel="0" r="176">
      <c r="A176" s="28" t="n"/>
      <c r="B176" s="28" t="n"/>
    </row>
    <row outlineLevel="0" r="177">
      <c r="A177" s="28" t="n"/>
      <c r="B177" s="28" t="n"/>
    </row>
    <row outlineLevel="0" r="178">
      <c r="A178" s="28" t="n"/>
      <c r="B178" s="28" t="n"/>
    </row>
    <row outlineLevel="0" r="179">
      <c r="A179" s="28" t="n"/>
      <c r="B179" s="28" t="n"/>
    </row>
    <row outlineLevel="0" r="180">
      <c r="A180" s="28" t="n"/>
      <c r="B180" s="28" t="n"/>
    </row>
    <row outlineLevel="0" r="181">
      <c r="A181" s="28" t="n"/>
      <c r="B181" s="28" t="n"/>
    </row>
    <row outlineLevel="0" r="182">
      <c r="A182" s="28" t="n"/>
      <c r="B182" s="28" t="n"/>
    </row>
    <row outlineLevel="0" r="183">
      <c r="A183" s="28" t="n"/>
      <c r="B183" s="28" t="n"/>
    </row>
    <row outlineLevel="0" r="184">
      <c r="A184" s="28" t="n"/>
      <c r="B184" s="28" t="n"/>
    </row>
    <row outlineLevel="0" r="185">
      <c r="A185" s="28" t="n"/>
      <c r="B185" s="28" t="n"/>
    </row>
    <row outlineLevel="0" r="186">
      <c r="A186" s="28" t="n"/>
      <c r="B186" s="28" t="n"/>
    </row>
    <row outlineLevel="0" r="187">
      <c r="A187" s="28" t="n"/>
      <c r="B187" s="28" t="n"/>
    </row>
    <row outlineLevel="0" r="188">
      <c r="A188" s="28" t="n"/>
      <c r="B188" s="28" t="n"/>
    </row>
    <row outlineLevel="0" r="189">
      <c r="A189" s="28" t="n"/>
      <c r="B189" s="28" t="n"/>
    </row>
    <row outlineLevel="0" r="190">
      <c r="A190" s="28" t="n"/>
      <c r="B190" s="28" t="n"/>
    </row>
    <row outlineLevel="0" r="191">
      <c r="A191" s="28" t="n"/>
      <c r="B191" s="28" t="n"/>
    </row>
    <row outlineLevel="0" r="192">
      <c r="A192" s="28" t="n"/>
      <c r="B192" s="28" t="n"/>
    </row>
    <row outlineLevel="0" r="193">
      <c r="A193" s="28" t="n"/>
      <c r="B193" s="28" t="n"/>
    </row>
    <row outlineLevel="0" r="194">
      <c r="A194" s="28" t="n"/>
      <c r="B194" s="28" t="n"/>
    </row>
    <row outlineLevel="0" r="195">
      <c r="A195" s="28" t="n"/>
      <c r="B195" s="28" t="n"/>
    </row>
    <row outlineLevel="0" r="196">
      <c r="A196" s="28" t="n"/>
      <c r="B196" s="28" t="n"/>
    </row>
    <row outlineLevel="0" r="197">
      <c r="A197" s="28" t="n"/>
      <c r="B197" s="28" t="n"/>
    </row>
    <row outlineLevel="0" r="198">
      <c r="A198" s="28" t="n"/>
      <c r="B198" s="28" t="n"/>
    </row>
    <row outlineLevel="0" r="199">
      <c r="A199" s="28" t="n"/>
      <c r="B199" s="28" t="n"/>
    </row>
    <row outlineLevel="0" r="200">
      <c r="A200" s="28" t="n"/>
      <c r="B200" s="28" t="n"/>
    </row>
    <row outlineLevel="0" r="201">
      <c r="A201" s="28" t="n"/>
      <c r="B201" s="28" t="n"/>
    </row>
    <row outlineLevel="0" r="202">
      <c r="A202" s="28" t="n"/>
      <c r="B202" s="28" t="n"/>
    </row>
    <row outlineLevel="0" r="203">
      <c r="A203" s="28" t="n"/>
      <c r="B203" s="28" t="n"/>
    </row>
    <row outlineLevel="0" r="204">
      <c r="A204" s="28" t="n"/>
      <c r="B204" s="28" t="n"/>
    </row>
    <row outlineLevel="0" r="205">
      <c r="A205" s="28" t="n"/>
      <c r="B205" s="28" t="n"/>
    </row>
    <row outlineLevel="0" r="206">
      <c r="A206" s="28" t="n"/>
      <c r="B206" s="28" t="n"/>
    </row>
    <row outlineLevel="0" r="207">
      <c r="A207" s="28" t="n"/>
      <c r="B207" s="28" t="n"/>
    </row>
    <row outlineLevel="0" r="208">
      <c r="A208" s="28" t="n"/>
      <c r="B208" s="28" t="n"/>
    </row>
    <row outlineLevel="0" r="209">
      <c r="A209" s="28" t="n"/>
      <c r="B209" s="28" t="n"/>
    </row>
    <row outlineLevel="0" r="210">
      <c r="A210" s="28" t="n"/>
      <c r="B210" s="28" t="n"/>
    </row>
    <row outlineLevel="0" r="211">
      <c r="A211" s="28" t="n"/>
      <c r="B211" s="28" t="n"/>
    </row>
    <row outlineLevel="0" r="212">
      <c r="A212" s="28" t="n"/>
      <c r="B212" s="28" t="n"/>
    </row>
    <row outlineLevel="0" r="213">
      <c r="A213" s="28" t="n"/>
      <c r="B213" s="28" t="n"/>
    </row>
    <row outlineLevel="0" r="214">
      <c r="A214" s="28" t="n"/>
      <c r="B214" s="28" t="n"/>
    </row>
    <row outlineLevel="0" r="215">
      <c r="A215" s="28" t="n"/>
      <c r="B215" s="28" t="n"/>
    </row>
    <row outlineLevel="0" r="216">
      <c r="A216" s="28" t="n"/>
      <c r="B216" s="28" t="n"/>
    </row>
    <row outlineLevel="0" r="217">
      <c r="A217" s="28" t="n"/>
      <c r="B217" s="28" t="n"/>
    </row>
    <row outlineLevel="0" r="218">
      <c r="A218" s="28" t="n"/>
      <c r="B218" s="28" t="n"/>
    </row>
    <row outlineLevel="0" r="219">
      <c r="A219" s="28" t="n"/>
      <c r="B219" s="28" t="n"/>
    </row>
    <row outlineLevel="0" r="220">
      <c r="A220" s="28" t="n"/>
      <c r="B220" s="28" t="n"/>
    </row>
    <row outlineLevel="0" r="221">
      <c r="A221" s="28" t="n"/>
      <c r="B221" s="28" t="n"/>
    </row>
    <row outlineLevel="0" r="222">
      <c r="A222" s="28" t="n"/>
      <c r="B222" s="28" t="n"/>
    </row>
    <row outlineLevel="0" r="223">
      <c r="A223" s="28" t="n"/>
      <c r="B223" s="28" t="n"/>
    </row>
    <row outlineLevel="0" r="224">
      <c r="A224" s="28" t="n"/>
      <c r="B224" s="28" t="n"/>
    </row>
    <row outlineLevel="0" r="225">
      <c r="A225" s="28" t="n"/>
      <c r="B225" s="28" t="n"/>
    </row>
    <row outlineLevel="0" r="226">
      <c r="A226" s="28" t="n"/>
      <c r="B226" s="28" t="n"/>
    </row>
    <row outlineLevel="0" r="227">
      <c r="A227" s="28" t="n"/>
      <c r="B227" s="28" t="n"/>
    </row>
    <row outlineLevel="0" r="228">
      <c r="A228" s="28" t="n"/>
      <c r="B228" s="28" t="n"/>
    </row>
    <row outlineLevel="0" r="229">
      <c r="A229" s="28" t="n"/>
      <c r="B229" s="28" t="n"/>
    </row>
    <row outlineLevel="0" r="230">
      <c r="A230" s="28" t="n"/>
      <c r="B230" s="28" t="n"/>
    </row>
    <row outlineLevel="0" r="231">
      <c r="A231" s="28" t="n"/>
      <c r="B231" s="28" t="n"/>
    </row>
    <row outlineLevel="0" r="232">
      <c r="A232" s="28" t="n"/>
      <c r="B232" s="28" t="n"/>
    </row>
    <row outlineLevel="0" r="233">
      <c r="A233" s="28" t="n"/>
      <c r="B233" s="28" t="n"/>
    </row>
    <row outlineLevel="0" r="234">
      <c r="A234" s="28" t="n"/>
      <c r="B234" s="28" t="n"/>
    </row>
    <row outlineLevel="0" r="235">
      <c r="A235" s="28" t="n"/>
      <c r="B235" s="28" t="n"/>
    </row>
    <row outlineLevel="0" r="236">
      <c r="A236" s="28" t="n"/>
      <c r="B236" s="28" t="n"/>
    </row>
    <row outlineLevel="0" r="237">
      <c r="A237" s="28" t="n"/>
      <c r="B237" s="28" t="n"/>
    </row>
    <row outlineLevel="0" r="238">
      <c r="A238" s="28" t="n"/>
      <c r="B238" s="28" t="n"/>
    </row>
    <row outlineLevel="0" r="239">
      <c r="A239" s="28" t="n"/>
      <c r="B239" s="28" t="n"/>
    </row>
    <row outlineLevel="0" r="240">
      <c r="A240" s="28" t="n"/>
      <c r="B240" s="28" t="n"/>
    </row>
    <row outlineLevel="0" r="241">
      <c r="A241" s="28" t="n"/>
      <c r="B241" s="28" t="n"/>
    </row>
    <row outlineLevel="0" r="242">
      <c r="A242" s="28" t="n"/>
      <c r="B242" s="28" t="n"/>
    </row>
    <row outlineLevel="0" r="243">
      <c r="A243" s="28" t="n"/>
      <c r="B243" s="28" t="n"/>
    </row>
    <row outlineLevel="0" r="244">
      <c r="A244" s="28" t="n"/>
      <c r="B244" s="28" t="n"/>
    </row>
    <row outlineLevel="0" r="245">
      <c r="A245" s="28" t="n"/>
      <c r="B245" s="28" t="n"/>
    </row>
    <row outlineLevel="0" r="246">
      <c r="A246" s="28" t="n"/>
      <c r="B246" s="28" t="n"/>
    </row>
    <row outlineLevel="0" r="247">
      <c r="A247" s="28" t="n"/>
      <c r="B247" s="28" t="n"/>
    </row>
    <row outlineLevel="0" r="248">
      <c r="A248" s="28" t="n"/>
      <c r="B248" s="28" t="n"/>
    </row>
    <row outlineLevel="0" r="249">
      <c r="A249" s="28" t="n"/>
      <c r="B249" s="28" t="n"/>
    </row>
    <row outlineLevel="0" r="250">
      <c r="A250" s="28" t="n"/>
      <c r="B250" s="28" t="n"/>
    </row>
    <row outlineLevel="0" r="251">
      <c r="A251" s="28" t="n"/>
      <c r="B251" s="28" t="n"/>
    </row>
    <row outlineLevel="0" r="252">
      <c r="A252" s="28" t="n"/>
      <c r="B252" s="28" t="n"/>
    </row>
    <row outlineLevel="0" r="253">
      <c r="A253" s="28" t="n"/>
      <c r="B253" s="28" t="n"/>
    </row>
    <row outlineLevel="0" r="254">
      <c r="A254" s="28" t="n"/>
      <c r="B254" s="28" t="n"/>
    </row>
    <row outlineLevel="0" r="255">
      <c r="A255" s="28" t="n"/>
      <c r="B255" s="28" t="n"/>
    </row>
    <row outlineLevel="0" r="256">
      <c r="A256" s="28" t="n"/>
      <c r="B256" s="28" t="n"/>
    </row>
    <row outlineLevel="0" r="257">
      <c r="A257" s="28" t="n"/>
      <c r="B257" s="28" t="n"/>
    </row>
    <row outlineLevel="0" r="258">
      <c r="A258" s="28" t="n"/>
      <c r="B258" s="28" t="n"/>
    </row>
    <row outlineLevel="0" r="259">
      <c r="A259" s="28" t="n"/>
      <c r="B259" s="28" t="n"/>
    </row>
    <row outlineLevel="0" r="260">
      <c r="A260" s="28" t="n"/>
      <c r="B260" s="28" t="n"/>
    </row>
    <row outlineLevel="0" r="261">
      <c r="A261" s="28" t="n"/>
      <c r="B261" s="28" t="n"/>
    </row>
    <row outlineLevel="0" r="262">
      <c r="A262" s="28" t="n"/>
      <c r="B262" s="28" t="n"/>
    </row>
    <row outlineLevel="0" r="263">
      <c r="A263" s="28" t="n"/>
      <c r="B263" s="28" t="n"/>
    </row>
    <row outlineLevel="0" r="264">
      <c r="A264" s="28" t="n"/>
      <c r="B264" s="28" t="n"/>
    </row>
    <row outlineLevel="0" r="265">
      <c r="A265" s="28" t="n"/>
      <c r="B265" s="28" t="n"/>
    </row>
    <row outlineLevel="0" r="266">
      <c r="A266" s="28" t="n"/>
      <c r="B266" s="28" t="n"/>
    </row>
    <row outlineLevel="0" r="267">
      <c r="A267" s="28" t="n"/>
      <c r="B267" s="28" t="n"/>
    </row>
    <row outlineLevel="0" r="268">
      <c r="A268" s="28" t="n"/>
      <c r="B268" s="28" t="n"/>
    </row>
    <row outlineLevel="0" r="269">
      <c r="A269" s="28" t="n"/>
      <c r="B269" s="28" t="n"/>
    </row>
    <row outlineLevel="0" r="270">
      <c r="A270" s="28" t="n"/>
      <c r="B270" s="28" t="n"/>
    </row>
    <row outlineLevel="0" r="271">
      <c r="A271" s="28" t="n"/>
      <c r="B271" s="28" t="n"/>
    </row>
    <row outlineLevel="0" r="272">
      <c r="A272" s="28" t="n"/>
      <c r="B272" s="28" t="n"/>
    </row>
    <row outlineLevel="0" r="273">
      <c r="A273" s="28" t="n"/>
      <c r="B273" s="28" t="n"/>
    </row>
    <row outlineLevel="0" r="274">
      <c r="A274" s="28" t="n"/>
      <c r="B274" s="28" t="n"/>
    </row>
    <row outlineLevel="0" r="275">
      <c r="A275" s="28" t="n"/>
      <c r="B275" s="28" t="n"/>
    </row>
    <row outlineLevel="0" r="276">
      <c r="A276" s="28" t="n"/>
      <c r="B276" s="28" t="n"/>
    </row>
    <row outlineLevel="0" r="277">
      <c r="A277" s="28" t="n"/>
      <c r="B277" s="28" t="n"/>
    </row>
    <row outlineLevel="0" r="278">
      <c r="A278" s="28" t="n"/>
      <c r="B278" s="28" t="n"/>
    </row>
    <row outlineLevel="0" r="279">
      <c r="A279" s="28" t="n"/>
      <c r="B279" s="28" t="n"/>
    </row>
    <row outlineLevel="0" r="280">
      <c r="A280" s="28" t="n"/>
      <c r="B280" s="28" t="n"/>
    </row>
    <row outlineLevel="0" r="281">
      <c r="A281" s="28" t="n"/>
      <c r="B281" s="28" t="n"/>
    </row>
    <row outlineLevel="0" r="282">
      <c r="A282" s="28" t="n"/>
      <c r="B282" s="28" t="n"/>
    </row>
    <row outlineLevel="0" r="283">
      <c r="A283" s="28" t="n"/>
      <c r="B283" s="28" t="n"/>
    </row>
    <row outlineLevel="0" r="284">
      <c r="A284" s="28" t="n"/>
      <c r="B284" s="28" t="n"/>
    </row>
    <row outlineLevel="0" r="285">
      <c r="A285" s="28" t="n"/>
      <c r="B285" s="28" t="n"/>
    </row>
    <row outlineLevel="0" r="286">
      <c r="A286" s="28" t="n"/>
      <c r="B286" s="28" t="n"/>
    </row>
    <row outlineLevel="0" r="287">
      <c r="A287" s="28" t="n"/>
      <c r="B287" s="28" t="n"/>
    </row>
    <row outlineLevel="0" r="288">
      <c r="A288" s="28" t="n"/>
      <c r="B288" s="28" t="n"/>
    </row>
    <row outlineLevel="0" r="289">
      <c r="A289" s="28" t="n"/>
      <c r="B289" s="28" t="n"/>
    </row>
    <row outlineLevel="0" r="290">
      <c r="A290" s="28" t="n"/>
      <c r="B290" s="28" t="n"/>
    </row>
    <row outlineLevel="0" r="291">
      <c r="A291" s="28" t="n"/>
      <c r="B291" s="28" t="n"/>
    </row>
    <row outlineLevel="0" r="292">
      <c r="A292" s="28" t="n"/>
      <c r="B292" s="28" t="n"/>
    </row>
    <row outlineLevel="0" r="293">
      <c r="A293" s="28" t="n"/>
      <c r="B293" s="28" t="n"/>
    </row>
    <row outlineLevel="0" r="294">
      <c r="A294" s="28" t="n"/>
      <c r="B294" s="28" t="n"/>
    </row>
    <row outlineLevel="0" r="295">
      <c r="A295" s="28" t="n"/>
      <c r="B295" s="28" t="n"/>
    </row>
    <row outlineLevel="0" r="296">
      <c r="A296" s="28" t="n"/>
      <c r="B296" s="28" t="n"/>
    </row>
    <row outlineLevel="0" r="297">
      <c r="A297" s="28" t="n"/>
      <c r="B297" s="28" t="n"/>
    </row>
    <row outlineLevel="0" r="298">
      <c r="A298" s="28" t="n"/>
      <c r="B298" s="28" t="n"/>
    </row>
    <row outlineLevel="0" r="299">
      <c r="A299" s="28" t="n"/>
      <c r="B299" s="28" t="n"/>
    </row>
    <row outlineLevel="0" r="300">
      <c r="A300" s="28" t="n"/>
      <c r="B300" s="28" t="n"/>
    </row>
    <row outlineLevel="0" r="301">
      <c r="A301" s="28" t="n"/>
      <c r="B301" s="28" t="n"/>
    </row>
    <row outlineLevel="0" r="302">
      <c r="A302" s="28" t="n"/>
      <c r="B302" s="28" t="n"/>
    </row>
    <row outlineLevel="0" r="303">
      <c r="A303" s="28" t="n"/>
      <c r="B303" s="28" t="n"/>
    </row>
    <row outlineLevel="0" r="304">
      <c r="A304" s="28" t="n"/>
      <c r="B304" s="28" t="n"/>
    </row>
    <row outlineLevel="0" r="305">
      <c r="A305" s="28" t="n"/>
      <c r="B305" s="28" t="n"/>
    </row>
    <row outlineLevel="0" r="306">
      <c r="A306" s="28" t="n"/>
      <c r="B306" s="28" t="n"/>
    </row>
    <row outlineLevel="0" r="307">
      <c r="A307" s="28" t="n"/>
      <c r="B307" s="28" t="n"/>
    </row>
    <row outlineLevel="0" r="308">
      <c r="A308" s="28" t="n"/>
      <c r="B308" s="28" t="n"/>
    </row>
    <row outlineLevel="0" r="309">
      <c r="A309" s="28" t="n"/>
      <c r="B309" s="28" t="n"/>
    </row>
    <row outlineLevel="0" r="310">
      <c r="A310" s="28" t="n"/>
      <c r="B310" s="28" t="n"/>
    </row>
    <row outlineLevel="0" r="311">
      <c r="A311" s="28" t="n"/>
      <c r="B311" s="28" t="n"/>
    </row>
    <row outlineLevel="0" r="312">
      <c r="A312" s="28" t="n"/>
      <c r="B312" s="28" t="n"/>
    </row>
    <row outlineLevel="0" r="313">
      <c r="A313" s="28" t="n"/>
      <c r="B313" s="28" t="n"/>
    </row>
    <row outlineLevel="0" r="314">
      <c r="A314" s="28" t="n"/>
      <c r="B314" s="28" t="n"/>
    </row>
    <row outlineLevel="0" r="315">
      <c r="A315" s="28" t="n"/>
      <c r="B315" s="28" t="n"/>
    </row>
    <row outlineLevel="0" r="316">
      <c r="A316" s="28" t="n"/>
      <c r="B316" s="28" t="n"/>
    </row>
    <row outlineLevel="0" r="317">
      <c r="A317" s="28" t="n"/>
      <c r="B317" s="28" t="n"/>
    </row>
    <row outlineLevel="0" r="318">
      <c r="A318" s="28" t="n"/>
      <c r="B318" s="28" t="n"/>
    </row>
    <row outlineLevel="0" r="319">
      <c r="A319" s="28" t="n"/>
      <c r="B319" s="28" t="n"/>
    </row>
    <row outlineLevel="0" r="320">
      <c r="A320" s="28" t="n"/>
      <c r="B320" s="28" t="n"/>
    </row>
    <row outlineLevel="0" r="321">
      <c r="A321" s="28" t="n"/>
      <c r="B321" s="28" t="n"/>
    </row>
    <row outlineLevel="0" r="322">
      <c r="A322" s="28" t="n"/>
      <c r="B322" s="28" t="n"/>
    </row>
    <row outlineLevel="0" r="323">
      <c r="A323" s="28" t="n"/>
      <c r="B323" s="28" t="n"/>
    </row>
    <row outlineLevel="0" r="324">
      <c r="A324" s="28" t="n"/>
      <c r="B324" s="28" t="n"/>
    </row>
    <row outlineLevel="0" r="325">
      <c r="A325" s="28" t="n"/>
      <c r="B325" s="28" t="n"/>
    </row>
    <row outlineLevel="0" r="326">
      <c r="A326" s="28" t="n"/>
      <c r="B326" s="28" t="n"/>
    </row>
    <row outlineLevel="0" r="327">
      <c r="A327" s="28" t="n"/>
      <c r="B327" s="28" t="n"/>
    </row>
    <row outlineLevel="0" r="328">
      <c r="A328" s="28" t="n"/>
      <c r="B328" s="28" t="n"/>
    </row>
    <row outlineLevel="0" r="329">
      <c r="A329" s="28" t="n"/>
      <c r="B329" s="28" t="n"/>
    </row>
    <row outlineLevel="0" r="330">
      <c r="A330" s="28" t="n"/>
      <c r="B330" s="28" t="n"/>
    </row>
    <row outlineLevel="0" r="331">
      <c r="A331" s="28" t="n"/>
      <c r="B331" s="28" t="n"/>
    </row>
    <row outlineLevel="0" r="332">
      <c r="A332" s="28" t="n"/>
      <c r="B332" s="28" t="n"/>
    </row>
    <row outlineLevel="0" r="333">
      <c r="A333" s="28" t="n"/>
      <c r="B333" s="28" t="n"/>
    </row>
    <row outlineLevel="0" r="334">
      <c r="A334" s="28" t="n"/>
      <c r="B334" s="28" t="n"/>
    </row>
    <row outlineLevel="0" r="335">
      <c r="A335" s="28" t="n"/>
      <c r="B335" s="28" t="n"/>
    </row>
    <row outlineLevel="0" r="336">
      <c r="A336" s="28" t="n"/>
      <c r="B336" s="28" t="n"/>
    </row>
    <row outlineLevel="0" r="337">
      <c r="A337" s="28" t="n"/>
      <c r="B337" s="28" t="n"/>
    </row>
    <row outlineLevel="0" r="338">
      <c r="A338" s="28" t="n"/>
      <c r="B338" s="28" t="n"/>
    </row>
    <row outlineLevel="0" r="339">
      <c r="A339" s="28" t="n"/>
      <c r="B339" s="28" t="n"/>
    </row>
    <row outlineLevel="0" r="340">
      <c r="A340" s="28" t="n"/>
      <c r="B340" s="28" t="n"/>
    </row>
    <row outlineLevel="0" r="341">
      <c r="A341" s="28" t="n"/>
      <c r="B341" s="28" t="n"/>
    </row>
    <row outlineLevel="0" r="342">
      <c r="A342" s="28" t="n"/>
      <c r="B342" s="28" t="n"/>
    </row>
    <row outlineLevel="0" r="343">
      <c r="A343" s="28" t="n"/>
      <c r="B343" s="28" t="n"/>
    </row>
    <row outlineLevel="0" r="344">
      <c r="A344" s="28" t="n"/>
      <c r="B344" s="28" t="n"/>
    </row>
    <row outlineLevel="0" r="345">
      <c r="A345" s="28" t="n"/>
      <c r="B345" s="28" t="n"/>
    </row>
    <row outlineLevel="0" r="346">
      <c r="A346" s="28" t="n"/>
      <c r="B346" s="28" t="n"/>
    </row>
  </sheetData>
  <mergeCells count="1">
    <mergeCell ref="A3:D3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D33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28" width="4.28515632731423"/>
    <col customWidth="true" max="2" min="2" outlineLevel="0" style="28" width="57.2851581881422"/>
    <col customWidth="true" max="3" min="3" outlineLevel="0" style="28" width="21.7109379638854"/>
    <col customWidth="true" max="4" min="4" outlineLevel="0" style="28" width="19.4257816365712"/>
  </cols>
  <sheetData>
    <row outlineLevel="0" r="1">
      <c r="D1" s="2" t="s">
        <v>99</v>
      </c>
    </row>
    <row customHeight="true" ht="29.25" outlineLevel="0" r="3">
      <c r="A3" s="33" t="s">
        <v>100</v>
      </c>
      <c r="B3" s="34" t="s"/>
      <c r="C3" s="34" t="s"/>
      <c r="D3" s="34" t="s"/>
    </row>
    <row customHeight="true" hidden="false" ht="14.9999923706055" outlineLevel="0" r="4">
      <c r="A4" s="4" t="n"/>
      <c r="B4" s="13" t="n"/>
      <c r="C4" s="13" t="n"/>
      <c r="D4" s="13" t="s">
        <v>101</v>
      </c>
    </row>
    <row customHeight="true" ht="27.75" outlineLevel="0" r="5">
      <c r="A5" s="6" t="s">
        <v>2</v>
      </c>
      <c r="B5" s="14" t="s">
        <v>59</v>
      </c>
      <c r="C5" s="14" t="s">
        <v>60</v>
      </c>
      <c r="D5" s="14" t="s">
        <v>86</v>
      </c>
    </row>
    <row ht="15.75" outlineLevel="0" r="6">
      <c r="A6" s="6" t="s">
        <v>5</v>
      </c>
      <c r="B6" s="31" t="s">
        <v>102</v>
      </c>
      <c r="C6" s="26" t="n">
        <v>985.25</v>
      </c>
      <c r="D6" s="26" t="n">
        <v>985.25</v>
      </c>
    </row>
    <row ht="15.75" outlineLevel="0" r="7">
      <c r="A7" s="6" t="n"/>
      <c r="B7" s="31" t="s">
        <v>64</v>
      </c>
      <c r="C7" s="26" t="n"/>
      <c r="D7" s="26" t="n"/>
    </row>
    <row ht="31.5" outlineLevel="0" r="8">
      <c r="A8" s="6" t="s">
        <v>8</v>
      </c>
      <c r="B8" s="31" t="s">
        <v>103</v>
      </c>
      <c r="C8" s="26" t="n">
        <v>72.25</v>
      </c>
      <c r="D8" s="26" t="n">
        <v>72.25</v>
      </c>
    </row>
    <row ht="31.5" outlineLevel="0" r="9">
      <c r="A9" s="6" t="s">
        <v>11</v>
      </c>
      <c r="B9" s="31" t="s">
        <v>104</v>
      </c>
      <c r="C9" s="26" t="n">
        <v>21</v>
      </c>
      <c r="D9" s="26" t="n">
        <v>21</v>
      </c>
    </row>
    <row ht="31.5" outlineLevel="0" r="10">
      <c r="A10" s="6" t="s">
        <v>14</v>
      </c>
      <c r="B10" s="31" t="s">
        <v>105</v>
      </c>
      <c r="C10" s="26" t="n">
        <v>317.5</v>
      </c>
      <c r="D10" s="26" t="n">
        <v>317.5</v>
      </c>
    </row>
    <row ht="15.75" outlineLevel="0" r="11">
      <c r="A11" s="6" t="s">
        <v>17</v>
      </c>
      <c r="B11" s="31" t="s">
        <v>106</v>
      </c>
      <c r="C11" s="26" t="n">
        <v>736</v>
      </c>
      <c r="D11" s="26" t="n">
        <v>736</v>
      </c>
    </row>
    <row ht="15.75" outlineLevel="0" r="12">
      <c r="A12" s="6" t="n"/>
      <c r="B12" s="31" t="s">
        <v>64</v>
      </c>
      <c r="C12" s="26" t="n"/>
      <c r="D12" s="26" t="n"/>
    </row>
    <row ht="31.5" outlineLevel="0" r="13">
      <c r="A13" s="6" t="s">
        <v>69</v>
      </c>
      <c r="B13" s="31" t="s">
        <v>107</v>
      </c>
      <c r="C13" s="26" t="n">
        <v>39</v>
      </c>
      <c r="D13" s="26" t="n">
        <v>39</v>
      </c>
    </row>
    <row ht="31.5" outlineLevel="0" r="14">
      <c r="A14" s="6" t="s">
        <v>71</v>
      </c>
      <c r="B14" s="31" t="s">
        <v>108</v>
      </c>
      <c r="C14" s="26" t="n">
        <v>15</v>
      </c>
      <c r="D14" s="26" t="n">
        <v>15</v>
      </c>
    </row>
    <row ht="31.5" outlineLevel="0" r="15">
      <c r="A15" s="6" t="s">
        <v>73</v>
      </c>
      <c r="B15" s="31" t="s">
        <v>109</v>
      </c>
      <c r="C15" s="26" t="n">
        <v>260</v>
      </c>
      <c r="D15" s="26" t="n">
        <v>260</v>
      </c>
    </row>
    <row ht="15.75" outlineLevel="0" r="16">
      <c r="A16" s="6" t="s">
        <v>75</v>
      </c>
      <c r="B16" s="31" t="s">
        <v>110</v>
      </c>
      <c r="C16" s="26" t="n">
        <v>1.1</v>
      </c>
      <c r="D16" s="26" t="n">
        <v>1.1</v>
      </c>
    </row>
    <row ht="15.75" outlineLevel="0" r="17">
      <c r="A17" s="6" t="n"/>
      <c r="B17" s="31" t="s">
        <v>64</v>
      </c>
      <c r="C17" s="26" t="n"/>
      <c r="D17" s="26" t="n"/>
    </row>
    <row ht="31.5" outlineLevel="0" r="18">
      <c r="A18" s="6" t="s">
        <v>77</v>
      </c>
      <c r="B18" s="31" t="s">
        <v>111</v>
      </c>
      <c r="C18" s="26" t="n">
        <v>1.4</v>
      </c>
      <c r="D18" s="26" t="n">
        <v>1.4</v>
      </c>
    </row>
    <row ht="31.5" outlineLevel="0" r="19">
      <c r="A19" s="6" t="s">
        <v>79</v>
      </c>
      <c r="B19" s="31" t="s">
        <v>112</v>
      </c>
      <c r="C19" s="26" t="n">
        <v>1</v>
      </c>
      <c r="D19" s="26" t="n">
        <v>1</v>
      </c>
    </row>
    <row ht="31.5" outlineLevel="0" r="20">
      <c r="A20" s="6" t="s">
        <v>81</v>
      </c>
      <c r="B20" s="31" t="s">
        <v>113</v>
      </c>
      <c r="C20" s="26" t="n">
        <v>1</v>
      </c>
      <c r="D20" s="26" t="n">
        <v>1</v>
      </c>
    </row>
    <row outlineLevel="0" r="21">
      <c r="A21" s="28" t="n"/>
      <c r="B21" s="28" t="n"/>
    </row>
    <row ht="30" outlineLevel="0" r="22">
      <c r="A22" s="28" t="n"/>
      <c r="B22" s="32" t="n"/>
    </row>
    <row outlineLevel="0" r="23">
      <c r="A23" s="28" t="n"/>
      <c r="B23" s="28" t="n"/>
    </row>
    <row ht="45" outlineLevel="0" r="24">
      <c r="A24" s="28" t="n"/>
      <c r="B24" s="32" t="n"/>
    </row>
    <row customHeight="true" ht="95.4499969482422" outlineLevel="0" r="25">
      <c r="A25" s="28" t="n"/>
      <c r="B25" s="35" t="n"/>
      <c r="C25" s="35" t="s"/>
      <c r="D25" s="35" t="s"/>
    </row>
    <row outlineLevel="0" r="26">
      <c r="A26" s="28" t="n"/>
      <c r="B26" s="28" t="n"/>
    </row>
    <row outlineLevel="0" r="27">
      <c r="A27" s="28" t="n"/>
      <c r="B27" s="28" t="n"/>
    </row>
    <row outlineLevel="0" r="28">
      <c r="A28" s="28" t="n"/>
      <c r="B28" s="28" t="n"/>
    </row>
    <row outlineLevel="0" r="29">
      <c r="A29" s="28" t="n"/>
      <c r="B29" s="28" t="n"/>
    </row>
    <row outlineLevel="0" r="30">
      <c r="A30" s="28" t="n"/>
      <c r="B30" s="28" t="n"/>
    </row>
    <row outlineLevel="0" r="31">
      <c r="A31" s="28" t="n"/>
      <c r="B31" s="28" t="n"/>
    </row>
    <row outlineLevel="0" r="32">
      <c r="A32" s="28" t="n"/>
      <c r="B32" s="28" t="n"/>
    </row>
    <row outlineLevel="0" r="33">
      <c r="A33" s="28" t="n"/>
      <c r="B33" s="28" t="n"/>
    </row>
  </sheetData>
  <mergeCells count="2">
    <mergeCell ref="A3:D3"/>
    <mergeCell ref="B25:D25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D22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4.28515632731423"/>
    <col customWidth="true" max="2" min="2" outlineLevel="0" width="64.4257790990784"/>
    <col customWidth="true" max="4" min="3" outlineLevel="0" width="16.2851559889819"/>
  </cols>
  <sheetData>
    <row outlineLevel="0" r="1">
      <c r="D1" s="11" t="s">
        <v>114</v>
      </c>
    </row>
    <row customHeight="true" hidden="false" ht="20.2499923706055" outlineLevel="0" r="3">
      <c r="A3" s="29" t="s">
        <v>115</v>
      </c>
      <c r="B3" s="29" t="s"/>
      <c r="C3" s="29" t="s"/>
      <c r="D3" s="29" t="s"/>
    </row>
    <row customHeight="true" hidden="false" ht="10" outlineLevel="0" r="4">
      <c r="A4" s="13" t="n"/>
      <c r="B4" s="13" t="n"/>
      <c r="C4" s="13" t="n"/>
      <c r="D4" s="13" t="n"/>
    </row>
    <row customHeight="true" ht="36.75" outlineLevel="0" r="5">
      <c r="A5" s="14" t="s">
        <v>2</v>
      </c>
      <c r="B5" s="14" t="s">
        <v>59</v>
      </c>
      <c r="C5" s="14" t="s">
        <v>60</v>
      </c>
      <c r="D5" s="14" t="s">
        <v>86</v>
      </c>
    </row>
    <row ht="15.75" outlineLevel="0" r="6">
      <c r="A6" s="6" t="s">
        <v>5</v>
      </c>
      <c r="B6" s="36" t="s">
        <v>116</v>
      </c>
      <c r="C6" s="37" t="n">
        <v>162505</v>
      </c>
      <c r="D6" s="37" t="n">
        <v>165666</v>
      </c>
    </row>
    <row ht="15.75" outlineLevel="0" r="7">
      <c r="A7" s="6" t="n"/>
      <c r="B7" s="36" t="s">
        <v>64</v>
      </c>
      <c r="C7" s="6" t="n"/>
      <c r="D7" s="6" t="n"/>
    </row>
    <row ht="15.75" outlineLevel="0" r="8">
      <c r="A8" s="6" t="s">
        <v>8</v>
      </c>
      <c r="B8" s="38" t="s">
        <v>117</v>
      </c>
      <c r="C8" s="39" t="n">
        <v>152300</v>
      </c>
      <c r="D8" s="40" t="n">
        <v>155726</v>
      </c>
    </row>
    <row ht="15.75" outlineLevel="0" r="9">
      <c r="A9" s="6" t="s">
        <v>11</v>
      </c>
      <c r="B9" s="38" t="s">
        <v>118</v>
      </c>
      <c r="C9" s="39" t="n">
        <v>163350</v>
      </c>
      <c r="D9" s="40" t="n">
        <v>163048</v>
      </c>
    </row>
    <row ht="15.75" outlineLevel="0" r="10">
      <c r="A10" s="6" t="s">
        <v>14</v>
      </c>
      <c r="B10" s="38" t="s">
        <v>119</v>
      </c>
      <c r="C10" s="39" t="n">
        <v>162520</v>
      </c>
      <c r="D10" s="40" t="n">
        <v>165566</v>
      </c>
    </row>
    <row ht="31.5" outlineLevel="0" r="11">
      <c r="A11" s="6" t="s">
        <v>17</v>
      </c>
      <c r="B11" s="38" t="s">
        <v>120</v>
      </c>
      <c r="C11" s="39" t="n">
        <v>93320</v>
      </c>
      <c r="D11" s="40" t="n">
        <v>93729</v>
      </c>
    </row>
    <row ht="15.75" outlineLevel="0" r="12">
      <c r="A12" s="6" t="n"/>
      <c r="B12" s="38" t="s">
        <v>64</v>
      </c>
      <c r="C12" s="6" t="n"/>
      <c r="D12" s="6" t="n"/>
    </row>
    <row ht="15.75" outlineLevel="0" r="13">
      <c r="A13" s="6" t="s">
        <v>69</v>
      </c>
      <c r="B13" s="38" t="s">
        <v>117</v>
      </c>
      <c r="C13" s="39" t="n">
        <v>93208</v>
      </c>
      <c r="D13" s="40" t="n">
        <v>97047</v>
      </c>
    </row>
    <row ht="15.75" outlineLevel="0" r="14">
      <c r="A14" s="6" t="s">
        <v>71</v>
      </c>
      <c r="B14" s="38" t="s">
        <v>118</v>
      </c>
      <c r="C14" s="39" t="n">
        <v>117956</v>
      </c>
      <c r="D14" s="40" t="n">
        <v>101583</v>
      </c>
    </row>
    <row ht="15.75" outlineLevel="0" r="15">
      <c r="A15" s="6" t="s">
        <v>73</v>
      </c>
      <c r="B15" s="38" t="s">
        <v>119</v>
      </c>
      <c r="C15" s="39" t="n">
        <v>95410</v>
      </c>
      <c r="D15" s="40" t="n">
        <v>95744</v>
      </c>
    </row>
    <row ht="31.5" outlineLevel="0" r="16">
      <c r="A16" s="6" t="s">
        <v>75</v>
      </c>
      <c r="B16" s="38" t="s">
        <v>121</v>
      </c>
      <c r="C16" s="6" t="n">
        <v>1.74</v>
      </c>
      <c r="D16" s="6" t="n">
        <v>1.76</v>
      </c>
    </row>
    <row ht="15.75" outlineLevel="0" r="17">
      <c r="A17" s="6" t="n"/>
      <c r="B17" s="38" t="s">
        <v>64</v>
      </c>
      <c r="C17" s="6" t="n"/>
      <c r="D17" s="6" t="n"/>
    </row>
    <row ht="15.75" outlineLevel="0" r="18">
      <c r="A18" s="6" t="s">
        <v>77</v>
      </c>
      <c r="B18" s="38" t="s">
        <v>117</v>
      </c>
      <c r="C18" s="26" t="n">
        <v>1.63</v>
      </c>
      <c r="D18" s="26" t="n">
        <v>1.61</v>
      </c>
    </row>
    <row customFormat="true" ht="15.75" outlineLevel="0" r="19" s="0">
      <c r="A19" s="41" t="n"/>
      <c r="B19" s="42" t="n"/>
      <c r="C19" s="42" t="n"/>
      <c r="D19" s="43" t="n"/>
    </row>
    <row customFormat="true" customHeight="true" ht="181.899993896484" outlineLevel="0" r="20" s="0">
      <c r="A20" s="41" t="n"/>
      <c r="B20" s="25" t="n"/>
      <c r="C20" s="25" t="s"/>
      <c r="D20" s="25" t="s"/>
    </row>
    <row ht="15.75" outlineLevel="0" r="21">
      <c r="B21" s="25" t="n"/>
      <c r="C21" s="25" t="s"/>
      <c r="D21" s="25" t="s"/>
    </row>
    <row ht="15.75" outlineLevel="0" r="22">
      <c r="B22" s="44" t="n"/>
      <c r="C22" s="44" t="s"/>
      <c r="D22" s="44" t="s"/>
    </row>
  </sheetData>
  <mergeCells count="4">
    <mergeCell ref="A3:D3"/>
    <mergeCell ref="B21:D21"/>
    <mergeCell ref="B22:D22"/>
    <mergeCell ref="B20:D20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D28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10" width="4.28515632731423"/>
    <col customWidth="true" max="2" min="2" outlineLevel="0" style="10" width="60.7109384713839"/>
    <col customWidth="true" max="3" min="3" outlineLevel="0" style="10" width="15.8554684744441"/>
    <col customWidth="true" max="4" min="4" outlineLevel="0" style="10" width="14.2851556506495"/>
    <col bestFit="true" customWidth="true" max="16384" min="5" outlineLevel="0" style="10" width="9.14062530925693"/>
  </cols>
  <sheetData>
    <row outlineLevel="0" r="1">
      <c r="D1" s="11" t="s">
        <v>122</v>
      </c>
    </row>
    <row customHeight="true" hidden="false" ht="28.4999923706055" outlineLevel="0" r="3">
      <c r="A3" s="29" t="s">
        <v>123</v>
      </c>
      <c r="B3" s="29" t="s"/>
      <c r="C3" s="29" t="s"/>
      <c r="D3" s="29" t="s"/>
    </row>
    <row customHeight="true" hidden="false" ht="10" outlineLevel="0" r="4">
      <c r="A4" s="4" t="n"/>
      <c r="B4" s="13" t="n"/>
      <c r="C4" s="13" t="n"/>
      <c r="D4" s="13" t="n"/>
    </row>
    <row customHeight="true" hidden="false" ht="44.7999839782715" outlineLevel="0" r="5">
      <c r="A5" s="6" t="s">
        <v>2</v>
      </c>
      <c r="B5" s="14" t="s">
        <v>59</v>
      </c>
      <c r="C5" s="14" t="s">
        <v>60</v>
      </c>
      <c r="D5" s="14" t="s">
        <v>86</v>
      </c>
    </row>
    <row ht="31.5" outlineLevel="0" r="6">
      <c r="A6" s="6" t="s">
        <v>5</v>
      </c>
      <c r="B6" s="45" t="s">
        <v>124</v>
      </c>
      <c r="C6" s="39" t="n">
        <v>86574</v>
      </c>
      <c r="D6" s="39" t="n">
        <v>87388</v>
      </c>
    </row>
    <row ht="15.75" outlineLevel="0" r="7">
      <c r="A7" s="6" t="n"/>
      <c r="B7" s="45" t="s">
        <v>64</v>
      </c>
      <c r="C7" s="39" t="n"/>
      <c r="D7" s="39" t="n"/>
    </row>
    <row ht="31.5" outlineLevel="0" r="8">
      <c r="A8" s="6" t="s">
        <v>8</v>
      </c>
      <c r="B8" s="45" t="s">
        <v>125</v>
      </c>
      <c r="C8" s="39" t="n">
        <v>81622</v>
      </c>
      <c r="D8" s="39" t="n">
        <v>83150</v>
      </c>
    </row>
    <row ht="15.75" outlineLevel="0" r="9">
      <c r="A9" s="6" t="s">
        <v>11</v>
      </c>
      <c r="B9" s="45" t="s">
        <v>126</v>
      </c>
      <c r="C9" s="39" t="n">
        <v>103871</v>
      </c>
      <c r="D9" s="40" t="n">
        <v>102130</v>
      </c>
    </row>
    <row ht="31.5" outlineLevel="0" r="10">
      <c r="A10" s="6" t="s">
        <v>14</v>
      </c>
      <c r="B10" s="45" t="s">
        <v>127</v>
      </c>
      <c r="C10" s="39" t="n">
        <v>85050</v>
      </c>
      <c r="D10" s="40" t="n">
        <v>86348</v>
      </c>
    </row>
    <row ht="15.75" outlineLevel="0" r="11">
      <c r="A11" s="6" t="s">
        <v>17</v>
      </c>
      <c r="B11" s="45" t="s">
        <v>128</v>
      </c>
      <c r="C11" s="39" t="n">
        <v>62378</v>
      </c>
      <c r="D11" s="40" t="n">
        <v>61706</v>
      </c>
    </row>
    <row ht="15.75" outlineLevel="0" r="12">
      <c r="A12" s="6" t="n"/>
      <c r="B12" s="45" t="s">
        <v>64</v>
      </c>
      <c r="C12" s="39" t="n"/>
      <c r="D12" s="46" t="n"/>
    </row>
    <row ht="31.5" outlineLevel="0" r="13">
      <c r="A13" s="6" t="s">
        <v>69</v>
      </c>
      <c r="B13" s="45" t="s">
        <v>125</v>
      </c>
      <c r="C13" s="39" t="n">
        <v>58373</v>
      </c>
      <c r="D13" s="40" t="n">
        <v>61003</v>
      </c>
    </row>
    <row ht="15.75" outlineLevel="0" r="14">
      <c r="A14" s="6" t="s">
        <v>71</v>
      </c>
      <c r="B14" s="45" t="s">
        <v>126</v>
      </c>
      <c r="C14" s="39" t="n">
        <v>80181</v>
      </c>
      <c r="D14" s="40" t="n">
        <v>73436</v>
      </c>
    </row>
    <row ht="31.5" outlineLevel="0" r="15">
      <c r="A15" s="6" t="s">
        <v>73</v>
      </c>
      <c r="B15" s="45" t="s">
        <v>127</v>
      </c>
      <c r="C15" s="39" t="n">
        <v>63295</v>
      </c>
      <c r="D15" s="40" t="n">
        <v>58411</v>
      </c>
    </row>
    <row ht="31.5" outlineLevel="0" r="16">
      <c r="A16" s="6" t="s">
        <v>75</v>
      </c>
      <c r="B16" s="45" t="s">
        <v>129</v>
      </c>
      <c r="C16" s="47" t="n">
        <v>1.39</v>
      </c>
      <c r="D16" s="48" t="n">
        <v>1.42</v>
      </c>
    </row>
    <row ht="15.75" outlineLevel="0" r="17">
      <c r="A17" s="6" t="n"/>
      <c r="B17" s="45" t="s">
        <v>64</v>
      </c>
      <c r="C17" s="47" t="n"/>
      <c r="D17" s="48" t="n"/>
    </row>
    <row ht="31.5" outlineLevel="0" r="18">
      <c r="A18" s="6" t="s">
        <v>77</v>
      </c>
      <c r="B18" s="45" t="s">
        <v>125</v>
      </c>
      <c r="C18" s="47" t="n">
        <v>1.4</v>
      </c>
      <c r="D18" s="48" t="n">
        <v>1.36</v>
      </c>
    </row>
    <row ht="15.75" outlineLevel="0" r="19">
      <c r="A19" s="6" t="s">
        <v>79</v>
      </c>
      <c r="B19" s="45" t="s">
        <v>126</v>
      </c>
      <c r="C19" s="47" t="n">
        <v>1.3</v>
      </c>
      <c r="D19" s="49" t="n">
        <v>1.39</v>
      </c>
    </row>
    <row ht="31.5" outlineLevel="0" r="20">
      <c r="A20" s="6" t="s">
        <v>81</v>
      </c>
      <c r="B20" s="45" t="s">
        <v>127</v>
      </c>
      <c r="C20" s="47" t="n">
        <v>1.34</v>
      </c>
      <c r="D20" s="49" t="n">
        <v>1.48</v>
      </c>
    </row>
    <row customHeight="true" ht="346.149993896484" outlineLevel="0" r="22">
      <c r="B22" s="25" t="n"/>
      <c r="C22" s="25" t="s"/>
      <c r="D22" s="25" t="s"/>
    </row>
    <row ht="15.75" outlineLevel="0" r="23">
      <c r="B23" s="44" t="n"/>
      <c r="C23" s="44" t="s"/>
      <c r="D23" s="44" t="s"/>
    </row>
    <row outlineLevel="0" r="27">
      <c r="B27" s="10" t="n"/>
      <c r="C27" s="10" t="n"/>
    </row>
    <row outlineLevel="0" r="28">
      <c r="B28" s="10" t="n"/>
      <c r="C28" s="10" t="n"/>
    </row>
  </sheetData>
  <mergeCells count="3">
    <mergeCell ref="A3:D3"/>
    <mergeCell ref="B22:D22"/>
    <mergeCell ref="B23:D23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xl/worksheets/sheet9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M41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4.28515632731423"/>
    <col customWidth="true" max="2" min="2" outlineLevel="0" width="53.1406246325922"/>
    <col customWidth="true" max="3" min="3" outlineLevel="0" width="16.5703119779637"/>
    <col bestFit="true" customWidth="true" max="4" min="4" outlineLevel="0" style="0" width="16.140624463426"/>
    <col bestFit="true" customWidth="true" max="13" min="5" outlineLevel="0" style="0" width="9.14062530925693"/>
  </cols>
  <sheetData>
    <row outlineLevel="0" r="1">
      <c r="D1" s="11" t="s">
        <v>130</v>
      </c>
    </row>
    <row customHeight="true" ht="31.7000007629395" outlineLevel="0" r="3">
      <c r="A3" s="29" t="s">
        <v>131</v>
      </c>
      <c r="B3" s="29" t="s"/>
      <c r="C3" s="29" t="s"/>
      <c r="D3" s="29" t="s"/>
    </row>
    <row customHeight="true" hidden="false" ht="19.299991607666" outlineLevel="0" r="4">
      <c r="A4" s="13" t="n"/>
      <c r="B4" s="13" t="n"/>
      <c r="C4" s="13" t="n"/>
      <c r="D4" s="13" t="n"/>
    </row>
    <row customHeight="true" ht="38.4500007629395" outlineLevel="0" r="5">
      <c r="A5" s="14" t="s">
        <v>2</v>
      </c>
      <c r="B5" s="14" t="s">
        <v>59</v>
      </c>
      <c r="C5" s="14" t="s">
        <v>60</v>
      </c>
      <c r="D5" s="14" t="s">
        <v>86</v>
      </c>
    </row>
    <row ht="31.5" outlineLevel="0" r="6">
      <c r="A6" s="6" t="s">
        <v>5</v>
      </c>
      <c r="B6" s="31" t="s">
        <v>132</v>
      </c>
      <c r="C6" s="39" t="n">
        <v>75486</v>
      </c>
      <c r="D6" s="39" t="n">
        <v>76711</v>
      </c>
    </row>
    <row ht="15.75" outlineLevel="0" r="7">
      <c r="A7" s="6" t="n"/>
      <c r="B7" s="31" t="s">
        <v>64</v>
      </c>
      <c r="C7" s="6" t="n"/>
      <c r="D7" s="37" t="n"/>
    </row>
    <row ht="31.5" outlineLevel="0" r="8">
      <c r="A8" s="6" t="s">
        <v>8</v>
      </c>
      <c r="B8" s="31" t="s">
        <v>133</v>
      </c>
      <c r="C8" s="6" t="n"/>
      <c r="D8" s="37" t="n"/>
    </row>
    <row ht="15.75" outlineLevel="0" r="9">
      <c r="A9" s="6" t="s">
        <v>11</v>
      </c>
      <c r="B9" s="31" t="s">
        <v>134</v>
      </c>
      <c r="C9" s="39" t="n">
        <v>78702</v>
      </c>
      <c r="D9" s="39" t="n">
        <v>81160</v>
      </c>
    </row>
    <row ht="31.5" outlineLevel="0" r="10">
      <c r="A10" s="6" t="s">
        <v>14</v>
      </c>
      <c r="B10" s="31" t="s">
        <v>135</v>
      </c>
      <c r="C10" s="39" t="n">
        <v>76347</v>
      </c>
      <c r="D10" s="39" t="n">
        <v>76903</v>
      </c>
    </row>
    <row ht="15.75" outlineLevel="0" r="11">
      <c r="A11" s="6" t="s">
        <v>17</v>
      </c>
      <c r="B11" s="31" t="s">
        <v>136</v>
      </c>
      <c r="C11" s="39" t="n">
        <v>57475</v>
      </c>
      <c r="D11" s="39" t="n">
        <v>57449</v>
      </c>
    </row>
    <row ht="15.75" outlineLevel="0" r="12">
      <c r="A12" s="6" t="n"/>
      <c r="B12" s="31" t="s">
        <v>64</v>
      </c>
      <c r="C12" s="6" t="n"/>
      <c r="D12" s="37" t="n"/>
    </row>
    <row ht="31.5" outlineLevel="0" r="13">
      <c r="A13" s="6" t="s">
        <v>69</v>
      </c>
      <c r="B13" s="31" t="s">
        <v>133</v>
      </c>
      <c r="C13" s="6" t="n"/>
      <c r="D13" s="37" t="n"/>
    </row>
    <row ht="15.75" outlineLevel="0" r="14">
      <c r="A14" s="6" t="s">
        <v>71</v>
      </c>
      <c r="B14" s="31" t="s">
        <v>134</v>
      </c>
      <c r="C14" s="39" t="n">
        <v>68970</v>
      </c>
      <c r="D14" s="39" t="n">
        <v>68938</v>
      </c>
    </row>
    <row ht="31.5" outlineLevel="0" r="15">
      <c r="A15" s="6" t="s">
        <v>73</v>
      </c>
      <c r="B15" s="31" t="s">
        <v>135</v>
      </c>
      <c r="C15" s="39" t="n">
        <v>64441</v>
      </c>
      <c r="D15" s="39" t="n">
        <v>43087</v>
      </c>
    </row>
    <row ht="31.5" outlineLevel="0" r="16">
      <c r="A16" s="6" t="s">
        <v>75</v>
      </c>
      <c r="B16" s="31" t="s">
        <v>137</v>
      </c>
      <c r="C16" s="47" t="n">
        <v>1.31</v>
      </c>
      <c r="D16" s="47" t="n">
        <v>1.34</v>
      </c>
    </row>
    <row ht="15.75" outlineLevel="0" r="17">
      <c r="A17" s="6" t="n"/>
      <c r="B17" s="31" t="s">
        <v>64</v>
      </c>
      <c r="C17" s="26" t="n"/>
      <c r="D17" s="26" t="n"/>
    </row>
    <row ht="31.5" outlineLevel="0" r="18">
      <c r="A18" s="6" t="s">
        <v>77</v>
      </c>
      <c r="B18" s="31" t="s">
        <v>133</v>
      </c>
      <c r="C18" s="26" t="n"/>
      <c r="D18" s="26" t="n"/>
    </row>
    <row ht="15.75" outlineLevel="0" r="19">
      <c r="A19" s="6" t="s">
        <v>79</v>
      </c>
      <c r="B19" s="31" t="s">
        <v>134</v>
      </c>
      <c r="C19" s="47" t="n">
        <v>1.14</v>
      </c>
      <c r="D19" s="50" t="n">
        <v>1.18</v>
      </c>
    </row>
    <row ht="31.5" outlineLevel="0" r="20">
      <c r="A20" s="6" t="s">
        <v>81</v>
      </c>
      <c r="B20" s="31" t="s">
        <v>135</v>
      </c>
      <c r="C20" s="47" t="n">
        <v>1.18</v>
      </c>
      <c r="D20" s="50" t="n">
        <v>1.43</v>
      </c>
    </row>
    <row outlineLevel="0" r="21">
      <c r="A21" s="0" t="n"/>
      <c r="B21" s="0" t="n"/>
      <c r="C21" s="0" t="n"/>
    </row>
    <row customHeight="true" ht="133.899993896484" outlineLevel="0" r="22">
      <c r="A22" s="10" t="n"/>
      <c r="B22" s="25" t="n"/>
      <c r="C22" s="25" t="s"/>
      <c r="D22" s="25" t="s"/>
    </row>
    <row ht="15.75" outlineLevel="0" r="23">
      <c r="A23" s="10" t="n"/>
      <c r="B23" s="44" t="n"/>
      <c r="C23" s="44" t="s"/>
      <c r="D23" s="44" t="s"/>
    </row>
    <row outlineLevel="0" r="24">
      <c r="A24" s="10" t="n"/>
      <c r="B24" s="10" t="n"/>
      <c r="C24" s="10" t="n"/>
      <c r="D24" s="10" t="n"/>
    </row>
    <row outlineLevel="0" r="25">
      <c r="A25" s="10" t="n"/>
      <c r="B25" s="10" t="n"/>
      <c r="C25" s="10" t="n"/>
      <c r="D25" s="10" t="n"/>
    </row>
    <row outlineLevel="0" r="26">
      <c r="A26" s="10" t="n"/>
      <c r="B26" s="10" t="n"/>
      <c r="C26" s="10" t="n"/>
      <c r="D26" s="10" t="n"/>
    </row>
    <row outlineLevel="0" r="27">
      <c r="A27" s="10" t="n"/>
      <c r="B27" s="10" t="n"/>
      <c r="C27" s="10" t="n"/>
      <c r="D27" s="10" t="n"/>
    </row>
    <row outlineLevel="0" r="28">
      <c r="A28" s="10" t="n"/>
      <c r="B28" s="10" t="n"/>
      <c r="C28" s="10" t="n"/>
      <c r="D28" s="10" t="n"/>
    </row>
    <row outlineLevel="0" r="29">
      <c r="A29" s="10" t="n"/>
      <c r="B29" s="10" t="n"/>
      <c r="C29" s="10" t="n"/>
      <c r="D29" s="10" t="n"/>
    </row>
    <row outlineLevel="0" r="30">
      <c r="A30" s="0" t="n"/>
      <c r="B30" s="0" t="n"/>
      <c r="C30" s="0" t="n"/>
    </row>
    <row outlineLevel="0" r="31">
      <c r="A31" s="0" t="n"/>
      <c r="B31" s="0" t="n"/>
      <c r="C31" s="0" t="n"/>
    </row>
    <row outlineLevel="0" r="32">
      <c r="A32" s="0" t="n"/>
      <c r="B32" s="0" t="n"/>
      <c r="C32" s="0" t="n"/>
    </row>
    <row outlineLevel="0" r="33">
      <c r="A33" s="0" t="n"/>
      <c r="B33" s="0" t="n"/>
      <c r="C33" s="0" t="n"/>
    </row>
    <row outlineLevel="0" r="34">
      <c r="A34" s="0" t="n"/>
      <c r="B34" s="0" t="n"/>
      <c r="C34" s="0" t="n"/>
    </row>
    <row outlineLevel="0" r="35">
      <c r="A35" s="0" t="n"/>
      <c r="B35" s="0" t="n"/>
      <c r="C35" s="0" t="n"/>
    </row>
    <row outlineLevel="0" r="36">
      <c r="A36" s="0" t="n"/>
      <c r="B36" s="0" t="n"/>
      <c r="C36" s="0" t="n"/>
    </row>
    <row outlineLevel="0" r="37">
      <c r="A37" s="0" t="n"/>
      <c r="B37" s="0" t="n"/>
      <c r="C37" s="0" t="n"/>
    </row>
    <row outlineLevel="0" r="38">
      <c r="A38" s="0" t="n"/>
      <c r="B38" s="0" t="n"/>
      <c r="C38" s="0" t="n"/>
    </row>
    <row outlineLevel="0" r="39">
      <c r="A39" s="0" t="n"/>
      <c r="B39" s="0" t="n"/>
      <c r="C39" s="0" t="n"/>
    </row>
    <row outlineLevel="0" r="40">
      <c r="A40" s="0" t="n"/>
      <c r="B40" s="0" t="n"/>
      <c r="C40" s="0" t="n"/>
    </row>
    <row outlineLevel="0" r="41">
      <c r="A41" s="0" t="n"/>
      <c r="B41" s="0" t="n"/>
      <c r="C41" s="0" t="n"/>
    </row>
  </sheetData>
  <mergeCells count="3">
    <mergeCell ref="A3:D3"/>
    <mergeCell ref="B22:D22"/>
    <mergeCell ref="B23:D23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2023-06-27T06:26:33Z</dcterms:modified>
</cp:coreProperties>
</file>