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9.33.202\юристы\ОТДЕЛ СОЦИАЛЬНЫХ ВЫПЛАТ\!!! ТАБЛИЦЫ-ЖУРНАЛЫ\"/>
    </mc:Choice>
  </mc:AlternateContent>
  <bookViews>
    <workbookView xWindow="0" yWindow="0" windowWidth="21570" windowHeight="805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W49" i="1" l="1"/>
  <c r="BV49" i="1"/>
  <c r="BU49" i="1"/>
  <c r="BT49" i="1"/>
  <c r="BS49" i="1"/>
  <c r="BR49" i="1"/>
  <c r="BQ49" i="1"/>
  <c r="BP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Q49" i="1"/>
  <c r="AP49" i="1"/>
  <c r="AM49" i="1"/>
  <c r="AL49" i="1"/>
  <c r="AK49" i="1"/>
  <c r="AJ49" i="1"/>
  <c r="AI49" i="1"/>
  <c r="AH49" i="1"/>
  <c r="AG49" i="1"/>
  <c r="AF49" i="1"/>
  <c r="AE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O49" i="1"/>
  <c r="J49" i="1"/>
  <c r="I49" i="1"/>
  <c r="H49" i="1"/>
  <c r="G49" i="1"/>
  <c r="F49" i="1"/>
  <c r="BW39" i="1"/>
  <c r="BV39" i="1"/>
  <c r="BU39" i="1"/>
  <c r="BT39" i="1"/>
  <c r="BN39" i="1"/>
  <c r="BH39" i="1"/>
  <c r="BA39" i="1"/>
  <c r="AZ39" i="1"/>
  <c r="AY39" i="1"/>
  <c r="AX39" i="1"/>
  <c r="AW39" i="1"/>
  <c r="AV39" i="1"/>
  <c r="AU39" i="1"/>
  <c r="AT39" i="1"/>
  <c r="AM39" i="1"/>
  <c r="AL39" i="1"/>
  <c r="AK39" i="1"/>
  <c r="AJ39" i="1"/>
  <c r="AI39" i="1"/>
  <c r="AH39" i="1"/>
  <c r="AC39" i="1"/>
  <c r="AB39" i="1"/>
  <c r="AA39" i="1"/>
  <c r="Z39" i="1"/>
  <c r="W39" i="1"/>
  <c r="V39" i="1"/>
  <c r="I39" i="1"/>
  <c r="H39" i="1"/>
  <c r="G39" i="1"/>
  <c r="F39" i="1"/>
  <c r="E39" i="1"/>
  <c r="D39" i="1"/>
  <c r="C39" i="1"/>
  <c r="B39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Q34" i="1"/>
  <c r="P34" i="1"/>
  <c r="O34" i="1"/>
  <c r="N34" i="1"/>
  <c r="J34" i="1"/>
  <c r="I34" i="1"/>
  <c r="H34" i="1"/>
  <c r="G34" i="1"/>
  <c r="F34" i="1"/>
  <c r="E34" i="1"/>
  <c r="D34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M30" i="1"/>
  <c r="AL30" i="1"/>
  <c r="AC30" i="1"/>
  <c r="AB30" i="1"/>
  <c r="AA30" i="1"/>
  <c r="Z30" i="1"/>
  <c r="Y30" i="1"/>
  <c r="X30" i="1"/>
  <c r="V30" i="1"/>
  <c r="T30" i="1"/>
  <c r="Q30" i="1"/>
  <c r="P30" i="1"/>
  <c r="K30" i="1"/>
  <c r="J30" i="1"/>
  <c r="I30" i="1"/>
  <c r="H30" i="1"/>
  <c r="G30" i="1"/>
  <c r="F30" i="1"/>
  <c r="E30" i="1"/>
  <c r="D30" i="1"/>
  <c r="C30" i="1"/>
  <c r="B30" i="1"/>
  <c r="AC26" i="1"/>
  <c r="AB26" i="1"/>
  <c r="AA26" i="1"/>
  <c r="Z26" i="1"/>
  <c r="Y26" i="1"/>
  <c r="X26" i="1"/>
  <c r="W26" i="1"/>
  <c r="V26" i="1"/>
  <c r="Q26" i="1"/>
  <c r="P26" i="1"/>
  <c r="K26" i="1"/>
  <c r="J26" i="1"/>
  <c r="I26" i="1"/>
  <c r="H26" i="1"/>
  <c r="G26" i="1"/>
  <c r="F26" i="1"/>
  <c r="E26" i="1"/>
  <c r="D26" i="1"/>
  <c r="C26" i="1"/>
  <c r="B26" i="1"/>
  <c r="BW20" i="1"/>
  <c r="BV20" i="1"/>
  <c r="BU20" i="1"/>
  <c r="BT20" i="1"/>
  <c r="BS20" i="1"/>
  <c r="BR20" i="1"/>
  <c r="BP20" i="1"/>
  <c r="BO20" i="1"/>
  <c r="BN20" i="1"/>
  <c r="BL20" i="1"/>
  <c r="BJ20" i="1"/>
  <c r="BH20" i="1"/>
  <c r="BA20" i="1"/>
  <c r="AZ20" i="1"/>
  <c r="AY20" i="1"/>
  <c r="AX20" i="1"/>
  <c r="AW20" i="1"/>
  <c r="AV20" i="1"/>
  <c r="AU20" i="1"/>
  <c r="AT20" i="1"/>
  <c r="AS20" i="1"/>
  <c r="AR20" i="1"/>
  <c r="AM20" i="1"/>
  <c r="AL20" i="1"/>
  <c r="AK20" i="1"/>
  <c r="AJ20" i="1"/>
  <c r="AI20" i="1"/>
  <c r="AH20" i="1"/>
  <c r="AC20" i="1"/>
  <c r="AB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V9" i="1"/>
  <c r="BT9" i="1"/>
  <c r="BS9" i="1"/>
  <c r="BR9" i="1"/>
  <c r="BP9" i="1"/>
  <c r="BO9" i="1"/>
  <c r="BN9" i="1"/>
  <c r="BL9" i="1"/>
  <c r="BA9" i="1"/>
  <c r="AZ9" i="1"/>
  <c r="AY9" i="1"/>
  <c r="AX9" i="1"/>
  <c r="AW9" i="1"/>
  <c r="AV9" i="1"/>
  <c r="AU9" i="1"/>
  <c r="AT9" i="1"/>
  <c r="AS9" i="1"/>
  <c r="AR9" i="1"/>
  <c r="AQ9" i="1"/>
  <c r="AC9" i="1"/>
  <c r="AB9" i="1"/>
  <c r="AA9" i="1"/>
  <c r="Z9" i="1"/>
  <c r="Y9" i="1"/>
  <c r="X9" i="1"/>
  <c r="W9" i="1"/>
  <c r="V9" i="1"/>
  <c r="S9" i="1"/>
  <c r="Q9" i="1"/>
  <c r="P9" i="1"/>
  <c r="N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<sst xmlns="http://schemas.openxmlformats.org/spreadsheetml/2006/main" count="108" uniqueCount="61">
  <si>
    <t>2018 г (сумма)</t>
  </si>
  <si>
    <t>кол-во</t>
  </si>
  <si>
    <t>2019 (сумма)</t>
  </si>
  <si>
    <t>2020 (сумма)</t>
  </si>
  <si>
    <t>2021 (сумма)</t>
  </si>
  <si>
    <t>за 1 квартал 2022 г (сумма)</t>
  </si>
  <si>
    <t>на 01.05.2022 (сумма)</t>
  </si>
  <si>
    <t>на 01.06.2022 (сумма)</t>
  </si>
  <si>
    <t>на 01.07.2022 (сумма)</t>
  </si>
  <si>
    <t>на 01.08.2022 (сумма)</t>
  </si>
  <si>
    <t>на 01.09.2022 (сумма)</t>
  </si>
  <si>
    <t>на 01.10.2022 (сума)</t>
  </si>
  <si>
    <t>на 01.11.2022 (сумма)</t>
  </si>
  <si>
    <t>2022 (сумма)</t>
  </si>
  <si>
    <t>2023 (сумма)</t>
  </si>
  <si>
    <t>01.02.2024
 (сумма)</t>
  </si>
  <si>
    <t xml:space="preserve">кол-во </t>
  </si>
  <si>
    <t>Постановление Правительства Камчатского края от 16.08.2013 № 363-П «Об утверждении положения о порядке и условиях предоставления единовременных выплат медицинским работникам в 2019-2021 годах в Камчатском крае» и Постановление Правительства Камчатского края от 16.08.2013 № 363-П «Об утверждении положения о порядке и условиях предоставления единовременных выплат медицинским работникам в 2022 годах в Камчатском крае</t>
  </si>
  <si>
    <t/>
  </si>
  <si>
    <t>выплата по 140 000,00</t>
  </si>
  <si>
    <t>-</t>
  </si>
  <si>
    <t>выплата по 200 000,00</t>
  </si>
  <si>
    <t>выплата по 300 000,00</t>
  </si>
  <si>
    <t>выплата по 500 000,00</t>
  </si>
  <si>
    <t>Итого</t>
  </si>
  <si>
    <t>Постановление Правительства Камчатского края от 26.07.2010 № 330-П "Об утверждении Положения о порядке выплаты ежегодного денежного пособия  специалистам из числа врачей государственных учреждений здравоохранения Камчатского края и муниципальных учреждений здравоохранения в Камчатском крае, расположенных в отдельных населенных пунктах Камчатского края" и Постановление Правительства Камчатского края от 26.07.2010 № 330-П "Об утверждении Положения о порядке выплаты ежегодного денежного пособия  специалистам из числа врачей государственных учреждений здравоохранения Камчатского края и муниципальных учреждений здравоохранения в Камчатском крае, расположенных в отдельных населенных пунктах Камчатского края" в том числе:</t>
  </si>
  <si>
    <t>выплата по 120 000,00</t>
  </si>
  <si>
    <t>выплата по 135 000,00</t>
  </si>
  <si>
    <t>выплата по 145 000,00</t>
  </si>
  <si>
    <t>выплата по 150 000,00</t>
  </si>
  <si>
    <t>выплата по 160 000,00</t>
  </si>
  <si>
    <t>выплата по 170 000,00</t>
  </si>
  <si>
    <t>выплата по 175 000,00</t>
  </si>
  <si>
    <t>выплата по 185 000,00</t>
  </si>
  <si>
    <t>Постановление Правительства Камчатского края от 27.06.2012 № 284-П "О мерах по обеспечению медицинскими кадрами государственных учреждений здравоохранения Камчатского края" в том числе:</t>
  </si>
  <si>
    <r>
      <t xml:space="preserve">Социальная выплата           </t>
    </r>
    <r>
      <rPr>
        <sz val="9"/>
        <color theme="1"/>
        <rFont val="Times New Roman"/>
      </rPr>
      <t>(Итого)</t>
    </r>
  </si>
  <si>
    <t xml:space="preserve">за проживание в общежтии в том числе: </t>
  </si>
  <si>
    <t>студенты</t>
  </si>
  <si>
    <t>Ординаторы</t>
  </si>
  <si>
    <t>за проезд к месту практики и обратно в том числе:</t>
  </si>
  <si>
    <t>Найм жилья врачи/сред.мед.персонал в том числе:</t>
  </si>
  <si>
    <t xml:space="preserve">врачи </t>
  </si>
  <si>
    <t>2 351 399, 60</t>
  </si>
  <si>
    <t>средний мед.персонал</t>
  </si>
  <si>
    <r>
      <t xml:space="preserve">Постановление Правительства Камчатского края от 12.03.2018 № 104-П </t>
    </r>
    <r>
      <rPr>
        <b/>
        <sz val="9"/>
        <color theme="1"/>
        <rFont val="Calibri"/>
        <scheme val="minor"/>
      </rPr>
      <t>"</t>
    </r>
    <r>
      <rPr>
        <b/>
        <sz val="9"/>
        <color theme="1"/>
        <rFont val="Times New Roman"/>
      </rPr>
      <t>Об утверждении Порядка предоставления единовременных компенсационных выплат в 2018-2020 годах отдельным медицинским работникам в Камчатском крае" и Постановление Правительства Камчатского края от 12.03.2018 № 104-П "Об утверждении Порядка предоставления единовременных компенсационных выплат в 2018-2023 годах отдельным медицинским работникам в Камчатском крае"</t>
    </r>
  </si>
  <si>
    <t>фельдшера</t>
  </si>
  <si>
    <t xml:space="preserve">врач Кр.бюджет </t>
  </si>
  <si>
    <t>Приказ Минздрава Камчатского края от 25.02.2020 N 108
"О порядке компенсации расходов, связанных с организацией комплексной реабилитации детей-инвалидов, постоянно проживающих в Камчатском крае"</t>
  </si>
  <si>
    <r>
      <rPr>
        <sz val="9"/>
        <color theme="1"/>
        <rFont val="Times New Roman"/>
      </rPr>
      <t>дети-ивалиды</t>
    </r>
  </si>
  <si>
    <r>
      <rPr>
        <sz val="9"/>
        <color theme="1"/>
        <rFont val="Times New Roman"/>
      </rPr>
      <t>6 824 500, 00</t>
    </r>
  </si>
  <si>
    <r>
      <rPr>
        <b/>
        <sz val="9"/>
        <color theme="1"/>
        <rFont val="Times New Roman"/>
      </rPr>
      <t>Приказ Минздрава Камчатского края от 19.03.2015 N 190</t>
    </r>
    <r>
      <rPr>
        <sz val="11"/>
        <color theme="1"/>
        <rFont val="Calibri"/>
      </rPr>
      <t xml:space="preserve">
</t>
    </r>
    <r>
      <rPr>
        <b/>
        <sz val="9"/>
        <color theme="1"/>
        <rFont val="Times New Roman"/>
      </rPr>
      <t>"Об утверждении Положения о порядке возмещения Министерством здравоохранения Камчатского края стоимости проезда от места постоянного проживания до места санаторно-курортного лечения и обратно представителям коренных малочисленных народов Севера, проживающим в Камчатском крае</t>
    </r>
    <r>
      <rPr>
        <sz val="11"/>
        <color theme="1"/>
        <rFont val="Calibri"/>
      </rPr>
      <t xml:space="preserve">
</t>
    </r>
  </si>
  <si>
    <r>
      <rPr>
        <b/>
        <sz val="9"/>
        <color theme="1"/>
        <rFont val="Times New Roman"/>
      </rPr>
      <t>Приказ Минздрава Камчатского края от 10.01.2013 N 7</t>
    </r>
    <r>
      <rPr>
        <sz val="11"/>
        <color theme="1"/>
        <rFont val="Calibri"/>
      </rPr>
      <t xml:space="preserve">
</t>
    </r>
    <r>
      <rPr>
        <b/>
        <sz val="9"/>
        <color theme="1"/>
        <rFont val="Times New Roman"/>
      </rPr>
      <t>"Об утверждении Положения о порядке возмещения представителям коренных малочисленных народов Севера, проживающим в Камчатском крае, расходов на санаторно-курортное лечение Министерством здравоохранения Камчатского края в 2016-2023 годах"</t>
    </r>
    <r>
      <rPr>
        <sz val="11"/>
        <color theme="1"/>
        <rFont val="Calibri"/>
      </rPr>
      <t xml:space="preserve">
</t>
    </r>
  </si>
  <si>
    <r>
      <rPr>
        <b/>
        <sz val="9"/>
        <color theme="1"/>
        <rFont val="Times New Roman"/>
      </rPr>
      <t>Приказ Минздрава Камчатского края от 11.11.2019 N 606</t>
    </r>
    <r>
      <rPr>
        <sz val="11"/>
        <color theme="1"/>
        <rFont val="Calibri"/>
      </rPr>
      <t xml:space="preserve">
</t>
    </r>
    <r>
      <rPr>
        <b/>
        <sz val="9"/>
        <color theme="1"/>
        <rFont val="Times New Roman"/>
      </rPr>
      <t>"Об утверждении Положения о порядке оплаты расходов, связанных с направлением граждан Российской Федерации в медицинские организации, расположенные за пределами Камчатского края, для оказания специализированной, в том числе высокотехнологичной, медицинской помощи и медицинской реабилитации"</t>
    </r>
    <r>
      <rPr>
        <sz val="11"/>
        <color theme="1"/>
        <rFont val="Calibri"/>
      </rPr>
      <t xml:space="preserve">
</t>
    </r>
  </si>
  <si>
    <r>
      <rPr>
        <sz val="9"/>
        <color theme="1"/>
        <rFont val="Calibri"/>
        <scheme val="minor"/>
      </rPr>
      <t>возмещение</t>
    </r>
  </si>
  <si>
    <r>
      <rPr>
        <sz val="9"/>
        <color theme="1"/>
        <rFont val="Calibri"/>
        <scheme val="minor"/>
      </rPr>
      <t>оплата</t>
    </r>
  </si>
  <si>
    <r>
      <rPr>
        <sz val="9"/>
        <color theme="1"/>
        <rFont val="Calibri"/>
        <scheme val="minor"/>
      </rPr>
      <t>итого</t>
    </r>
  </si>
  <si>
    <r>
      <rPr>
        <b/>
        <sz val="9"/>
        <color theme="1"/>
        <rFont val="Times New Roman"/>
      </rPr>
      <t>Постановление Правительства Камчатского края от 05.02.2014 № 63-П</t>
    </r>
    <r>
      <rPr>
        <sz val="11"/>
        <color theme="1"/>
        <rFont val="Calibri"/>
      </rPr>
      <t xml:space="preserve">
</t>
    </r>
    <r>
      <rPr>
        <b/>
        <sz val="9"/>
        <color theme="1"/>
        <rFont val="Times New Roman"/>
      </rPr>
      <t>"Об установлении размера денежной выплаты донорам крови и (или) ее компонентов в Камчатском крае" (доноры)</t>
    </r>
    <r>
      <rPr>
        <sz val="11"/>
        <color theme="1"/>
        <rFont val="Calibri"/>
      </rPr>
      <t xml:space="preserve">
</t>
    </r>
  </si>
  <si>
    <r>
      <rPr>
        <sz val="11"/>
        <color theme="1"/>
        <rFont val="Calibri"/>
        <scheme val="minor"/>
      </rPr>
      <t>доноры (1400 руб)</t>
    </r>
  </si>
  <si>
    <t>257 600, 00</t>
  </si>
  <si>
    <t xml:space="preserve">2024 (сумма) </t>
  </si>
  <si>
    <t>выплата по 1 000 000,00 (с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</si>
</sst>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\-??\ _₽_-;_-@_-"/>
    <numFmt numFmtId="165" formatCode="#,##0.00\ [$₽-419]"/>
    <numFmt numFmtId="166" formatCode="#,##0.00_);\(#,##0.00\)"/>
    <numFmt numFmtId="167" formatCode="_-* #,##0\ _₽_-;\-* #,##0\ _₽_-;_-* \-\ _₽_-;_-@_-"/>
    <numFmt numFmtId="168" formatCode="#,##0_);\(#,##0\)"/>
  </numFmts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9"/>
      <color theme="1"/>
      <name val="Times New Roman"/>
    </font>
    <font>
      <sz val="9"/>
      <color theme="1"/>
      <name val="Times New Roman"/>
    </font>
    <font>
      <b/>
      <sz val="11"/>
      <color theme="1"/>
      <name val="Calibri"/>
      <scheme val="minor"/>
    </font>
    <font>
      <sz val="11"/>
      <name val="Calibri"/>
    </font>
    <font>
      <sz val="11"/>
      <color rgb="FFFF0000"/>
      <name val="Calibri"/>
      <scheme val="minor"/>
    </font>
    <font>
      <sz val="10"/>
      <color rgb="FF000000"/>
      <name val="Segoe UI"/>
    </font>
    <font>
      <sz val="9"/>
      <color rgb="FF000000"/>
      <name val="Times New Roman"/>
    </font>
    <font>
      <sz val="11"/>
      <color rgb="FF151515"/>
      <name val="Segoe UI"/>
    </font>
    <font>
      <sz val="9"/>
      <color theme="1"/>
      <name val="Calibri"/>
      <scheme val="minor"/>
    </font>
    <font>
      <sz val="11"/>
      <name val="Calibri"/>
      <scheme val="minor"/>
    </font>
    <font>
      <b/>
      <sz val="9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theme="5" tint="0.79985961485641044"/>
        <bgColor indexed="65"/>
      </patternFill>
    </fill>
    <fill>
      <patternFill patternType="solid">
        <fgColor rgb="FFFFC00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1" fillId="0" borderId="0" xfId="0" applyNumberFormat="1" applyFont="1"/>
    <xf numFmtId="0" fontId="1" fillId="2" borderId="0" xfId="0" applyNumberFormat="1" applyFont="1" applyFill="1"/>
    <xf numFmtId="0" fontId="1" fillId="3" borderId="0" xfId="0" applyNumberFormat="1" applyFont="1" applyFill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/>
    <xf numFmtId="0" fontId="1" fillId="4" borderId="1" xfId="0" applyNumberFormat="1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/>
    <xf numFmtId="0" fontId="1" fillId="0" borderId="2" xfId="0" applyNumberFormat="1" applyFont="1" applyBorder="1"/>
    <xf numFmtId="14" fontId="0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4" fontId="1" fillId="0" borderId="1" xfId="0" applyNumberFormat="1" applyFont="1" applyBorder="1"/>
    <xf numFmtId="14" fontId="0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5" fontId="1" fillId="0" borderId="2" xfId="0" applyNumberFormat="1" applyFont="1" applyBorder="1"/>
    <xf numFmtId="0" fontId="1" fillId="0" borderId="3" xfId="0" applyNumberFormat="1" applyFont="1" applyBorder="1"/>
    <xf numFmtId="0" fontId="0" fillId="0" borderId="1" xfId="0" applyNumberFormat="1" applyFont="1" applyBorder="1"/>
    <xf numFmtId="4" fontId="1" fillId="0" borderId="2" xfId="0" applyNumberFormat="1" applyFont="1" applyBorder="1"/>
    <xf numFmtId="4" fontId="0" fillId="0" borderId="1" xfId="0" applyNumberFormat="1" applyFont="1" applyBorder="1"/>
    <xf numFmtId="4" fontId="3" fillId="4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0" fillId="0" borderId="2" xfId="0" applyNumberFormat="1" applyFont="1" applyBorder="1"/>
    <xf numFmtId="166" fontId="0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4" borderId="5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/>
    <xf numFmtId="0" fontId="0" fillId="0" borderId="2" xfId="0" applyNumberFormat="1" applyFont="1" applyBorder="1"/>
    <xf numFmtId="3" fontId="1" fillId="0" borderId="1" xfId="0" applyNumberFormat="1" applyFont="1" applyBorder="1"/>
    <xf numFmtId="3" fontId="0" fillId="0" borderId="1" xfId="0" applyNumberFormat="1" applyFont="1" applyBorder="1"/>
    <xf numFmtId="0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/>
    <xf numFmtId="4" fontId="1" fillId="2" borderId="1" xfId="0" applyNumberFormat="1" applyFont="1" applyFill="1" applyBorder="1"/>
    <xf numFmtId="4" fontId="0" fillId="2" borderId="1" xfId="0" applyNumberFormat="1" applyFont="1" applyFill="1" applyBorder="1"/>
    <xf numFmtId="0" fontId="0" fillId="2" borderId="1" xfId="0" applyNumberFormat="1" applyFont="1" applyFill="1" applyBorder="1"/>
    <xf numFmtId="4" fontId="1" fillId="2" borderId="2" xfId="0" applyNumberFormat="1" applyFont="1" applyFill="1" applyBorder="1"/>
    <xf numFmtId="0" fontId="1" fillId="2" borderId="2" xfId="0" applyNumberFormat="1" applyFont="1" applyFill="1" applyBorder="1"/>
    <xf numFmtId="0" fontId="5" fillId="0" borderId="1" xfId="0" applyNumberFormat="1" applyFont="1" applyBorder="1"/>
    <xf numFmtId="168" fontId="1" fillId="0" borderId="1" xfId="0" applyNumberFormat="1" applyFont="1" applyBorder="1"/>
    <xf numFmtId="168" fontId="0" fillId="0" borderId="1" xfId="0" applyNumberFormat="1" applyFont="1" applyBorder="1"/>
    <xf numFmtId="4" fontId="1" fillId="2" borderId="0" xfId="0" applyNumberFormat="1" applyFont="1" applyFill="1"/>
    <xf numFmtId="0" fontId="3" fillId="2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/>
    <xf numFmtId="4" fontId="6" fillId="2" borderId="1" xfId="0" applyNumberFormat="1" applyFont="1" applyFill="1" applyBorder="1"/>
    <xf numFmtId="0" fontId="6" fillId="2" borderId="0" xfId="0" applyNumberFormat="1" applyFont="1" applyFill="1"/>
    <xf numFmtId="0" fontId="3" fillId="2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2" fontId="0" fillId="2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66" fontId="1" fillId="0" borderId="1" xfId="0" applyNumberFormat="1" applyFont="1" applyBorder="1"/>
    <xf numFmtId="0" fontId="2" fillId="0" borderId="14" xfId="0" applyNumberFormat="1" applyFont="1" applyBorder="1" applyAlignment="1">
      <alignment horizontal="center" vertical="center" wrapText="1"/>
    </xf>
    <xf numFmtId="166" fontId="1" fillId="0" borderId="0" xfId="0" applyNumberFormat="1" applyFont="1"/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4" fontId="7" fillId="4" borderId="1" xfId="0" applyNumberFormat="1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166" fontId="1" fillId="0" borderId="2" xfId="0" applyNumberFormat="1" applyFont="1" applyBorder="1"/>
    <xf numFmtId="166" fontId="1" fillId="6" borderId="2" xfId="0" applyNumberFormat="1" applyFont="1" applyFill="1" applyBorder="1"/>
    <xf numFmtId="0" fontId="1" fillId="6" borderId="2" xfId="0" applyNumberFormat="1" applyFont="1" applyFill="1" applyBorder="1"/>
    <xf numFmtId="0" fontId="3" fillId="0" borderId="5" xfId="0" applyNumberFormat="1" applyFont="1" applyBorder="1" applyAlignment="1">
      <alignment horizontal="center"/>
    </xf>
    <xf numFmtId="4" fontId="9" fillId="4" borderId="0" xfId="0" applyNumberFormat="1" applyFont="1" applyFill="1" applyAlignment="1">
      <alignment horizontal="center"/>
    </xf>
    <xf numFmtId="4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 vertical="center"/>
    </xf>
    <xf numFmtId="4" fontId="1" fillId="6" borderId="2" xfId="0" applyNumberFormat="1" applyFont="1" applyFill="1" applyBorder="1"/>
    <xf numFmtId="168" fontId="5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" fontId="11" fillId="0" borderId="1" xfId="0" applyNumberFormat="1" applyFont="1" applyBorder="1"/>
    <xf numFmtId="0" fontId="11" fillId="0" borderId="1" xfId="0" applyNumberFormat="1" applyFont="1" applyBorder="1"/>
    <xf numFmtId="2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2" borderId="1" xfId="0" applyNumberFormat="1" applyFont="1" applyFill="1" applyBorder="1" applyAlignment="1">
      <alignment horizontal="center"/>
    </xf>
    <xf numFmtId="14" fontId="0" fillId="7" borderId="2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/>
    <xf numFmtId="4" fontId="1" fillId="7" borderId="2" xfId="0" applyNumberFormat="1" applyFont="1" applyFill="1" applyBorder="1"/>
    <xf numFmtId="4" fontId="0" fillId="7" borderId="2" xfId="0" applyNumberFormat="1" applyFont="1" applyFill="1" applyBorder="1"/>
    <xf numFmtId="0" fontId="1" fillId="7" borderId="6" xfId="0" applyNumberFormat="1" applyFont="1" applyFill="1" applyBorder="1"/>
    <xf numFmtId="4" fontId="0" fillId="7" borderId="1" xfId="0" applyNumberFormat="1" applyFont="1" applyFill="1" applyBorder="1" applyAlignment="1">
      <alignment horizontal="right"/>
    </xf>
    <xf numFmtId="166" fontId="1" fillId="7" borderId="2" xfId="0" applyNumberFormat="1" applyFont="1" applyFill="1" applyBorder="1"/>
    <xf numFmtId="0" fontId="1" fillId="7" borderId="0" xfId="0" applyNumberFormat="1" applyFont="1" applyFill="1"/>
    <xf numFmtId="14" fontId="0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ont="1" applyFill="1" applyBorder="1"/>
    <xf numFmtId="4" fontId="0" fillId="8" borderId="1" xfId="0" applyNumberFormat="1" applyFont="1" applyFill="1" applyBorder="1"/>
    <xf numFmtId="166" fontId="0" fillId="8" borderId="1" xfId="0" applyNumberFormat="1" applyFont="1" applyFill="1" applyBorder="1"/>
    <xf numFmtId="3" fontId="0" fillId="8" borderId="1" xfId="0" applyNumberFormat="1" applyFont="1" applyFill="1" applyBorder="1"/>
    <xf numFmtId="168" fontId="0" fillId="8" borderId="1" xfId="0" applyNumberFormat="1" applyFont="1" applyFill="1" applyBorder="1"/>
    <xf numFmtId="4" fontId="0" fillId="8" borderId="1" xfId="0" applyNumberFormat="1" applyFont="1" applyFill="1" applyBorder="1" applyAlignment="1">
      <alignment horizontal="right"/>
    </xf>
    <xf numFmtId="0" fontId="0" fillId="8" borderId="1" xfId="0" applyNumberFormat="1" applyFont="1" applyFill="1" applyBorder="1" applyAlignment="1">
      <alignment horizontal="right"/>
    </xf>
    <xf numFmtId="168" fontId="5" fillId="8" borderId="1" xfId="0" applyNumberFormat="1" applyFont="1" applyFill="1" applyBorder="1"/>
    <xf numFmtId="14" fontId="0" fillId="0" borderId="5" xfId="0" applyNumberFormat="1" applyFont="1" applyBorder="1"/>
    <xf numFmtId="0" fontId="1" fillId="0" borderId="15" xfId="0" applyNumberFormat="1" applyFont="1" applyBorder="1"/>
    <xf numFmtId="0" fontId="1" fillId="0" borderId="5" xfId="0" applyNumberFormat="1" applyFont="1" applyBorder="1"/>
    <xf numFmtId="0" fontId="1" fillId="7" borderId="15" xfId="0" applyNumberFormat="1" applyFont="1" applyFill="1" applyBorder="1"/>
    <xf numFmtId="14" fontId="1" fillId="0" borderId="15" xfId="0" applyNumberFormat="1" applyFont="1" applyBorder="1"/>
    <xf numFmtId="4" fontId="1" fillId="0" borderId="15" xfId="0" applyNumberFormat="1" applyFont="1" applyBorder="1"/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164" fontId="3" fillId="0" borderId="1" xfId="0" applyNumberFormat="1" applyFont="1" applyBorder="1"/>
    <xf numFmtId="164" fontId="3" fillId="0" borderId="7" xfId="0" applyNumberFormat="1" applyFont="1" applyBorder="1"/>
    <xf numFmtId="164" fontId="3" fillId="0" borderId="11" xfId="0" applyNumberFormat="1" applyFont="1" applyBorder="1"/>
    <xf numFmtId="0" fontId="3" fillId="2" borderId="1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4" fontId="1" fillId="7" borderId="15" xfId="0" applyNumberFormat="1" applyFont="1" applyFill="1" applyBorder="1"/>
    <xf numFmtId="3" fontId="1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C51"/>
  <sheetViews>
    <sheetView tabSelected="1" workbookViewId="0">
      <selection activeCell="BY10" sqref="BY10"/>
    </sheetView>
  </sheetViews>
  <sheetFormatPr defaultColWidth="9.140625" defaultRowHeight="15" x14ac:dyDescent="0.25"/>
  <cols>
    <col min="1" max="1" width="28.28515625" customWidth="1"/>
    <col min="2" max="2" width="15" customWidth="1"/>
    <col min="3" max="3" width="6.140625" customWidth="1"/>
    <col min="4" max="4" width="14.7109375" customWidth="1"/>
    <col min="5" max="5" width="7" customWidth="1"/>
    <col min="6" max="6" width="17.7109375" customWidth="1"/>
    <col min="7" max="7" width="6.7109375" customWidth="1"/>
    <col min="8" max="8" width="16.28515625" style="1" customWidth="1"/>
    <col min="9" max="9" width="14" style="1" customWidth="1"/>
    <col min="10" max="10" width="25.5703125" style="2" hidden="1" customWidth="1"/>
    <col min="11" max="11" width="14.140625" style="2" hidden="1" customWidth="1"/>
    <col min="12" max="12" width="17" style="2" hidden="1" customWidth="1"/>
    <col min="13" max="13" width="10.7109375" style="2" hidden="1" customWidth="1"/>
    <col min="14" max="14" width="19.7109375" style="2" hidden="1" customWidth="1"/>
    <col min="15" max="15" width="12.7109375" style="2" hidden="1" customWidth="1"/>
    <col min="16" max="17" width="20.5703125" hidden="1" customWidth="1"/>
    <col min="18" max="18" width="19.5703125" hidden="1" customWidth="1"/>
    <col min="19" max="19" width="18.5703125" hidden="1" customWidth="1"/>
    <col min="20" max="20" width="19.5703125" hidden="1" customWidth="1"/>
    <col min="21" max="21" width="7.140625" hidden="1" customWidth="1"/>
    <col min="22" max="22" width="25.5703125" hidden="1" customWidth="1"/>
    <col min="23" max="23" width="1.140625" hidden="1" customWidth="1"/>
    <col min="24" max="24" width="0.42578125" hidden="1" customWidth="1"/>
    <col min="25" max="25" width="1.7109375" hidden="1" customWidth="1"/>
    <col min="26" max="26" width="1.28515625" hidden="1" customWidth="1"/>
    <col min="27" max="27" width="1.140625" hidden="1" customWidth="1"/>
    <col min="28" max="28" width="23.7109375" customWidth="1"/>
    <col min="29" max="29" width="9.42578125" customWidth="1"/>
    <col min="30" max="30" width="13.28515625" hidden="1" customWidth="1"/>
    <col min="31" max="31" width="10.140625" hidden="1" customWidth="1"/>
    <col min="32" max="32" width="15.42578125" hidden="1" customWidth="1"/>
    <col min="33" max="33" width="10.140625" hidden="1" customWidth="1"/>
    <col min="34" max="34" width="14" hidden="1" customWidth="1"/>
    <col min="35" max="35" width="10.140625" hidden="1" customWidth="1"/>
    <col min="36" max="36" width="13.42578125" hidden="1" customWidth="1"/>
    <col min="37" max="37" width="9.140625" hidden="1" bestFit="1" customWidth="1"/>
    <col min="38" max="38" width="14.42578125" hidden="1" customWidth="1"/>
    <col min="39" max="39" width="9.140625" hidden="1" bestFit="1" customWidth="1"/>
    <col min="40" max="40" width="13.7109375" hidden="1" customWidth="1"/>
    <col min="41" max="41" width="9.140625" hidden="1" bestFit="1" customWidth="1"/>
    <col min="42" max="42" width="15.28515625" hidden="1" customWidth="1"/>
    <col min="43" max="43" width="9.140625" hidden="1" bestFit="1" customWidth="1"/>
    <col min="44" max="44" width="13.85546875" hidden="1" customWidth="1"/>
    <col min="45" max="45" width="11.5703125" hidden="1" customWidth="1"/>
    <col min="46" max="46" width="15.28515625" hidden="1" customWidth="1"/>
    <col min="47" max="47" width="9.140625" hidden="1" bestFit="1" customWidth="1"/>
    <col min="48" max="48" width="14.5703125" hidden="1" customWidth="1"/>
    <col min="49" max="49" width="9.140625" hidden="1" bestFit="1" customWidth="1"/>
    <col min="50" max="50" width="15" hidden="1" customWidth="1"/>
    <col min="51" max="51" width="9.140625" hidden="1" bestFit="1" customWidth="1"/>
    <col min="52" max="52" width="14.85546875" customWidth="1"/>
    <col min="53" max="53" width="9.140625" customWidth="1"/>
    <col min="54" max="54" width="0.5703125" customWidth="1"/>
    <col min="55" max="55" width="12.140625" hidden="1" customWidth="1"/>
    <col min="56" max="56" width="15.140625" hidden="1" customWidth="1"/>
    <col min="57" max="57" width="9.140625" hidden="1" customWidth="1"/>
    <col min="58" max="58" width="17" hidden="1" customWidth="1"/>
    <col min="59" max="59" width="9.140625" hidden="1" customWidth="1"/>
    <col min="60" max="60" width="14" hidden="1" customWidth="1"/>
    <col min="61" max="61" width="10.140625" hidden="1" customWidth="1"/>
    <col min="62" max="62" width="16.85546875" hidden="1" customWidth="1"/>
    <col min="63" max="63" width="12" hidden="1" customWidth="1"/>
    <col min="64" max="69" width="16.85546875" hidden="1" customWidth="1"/>
    <col min="70" max="70" width="15.28515625" hidden="1" customWidth="1"/>
    <col min="71" max="71" width="7.42578125" hidden="1" customWidth="1"/>
    <col min="72" max="72" width="15.42578125" hidden="1" customWidth="1"/>
    <col min="73" max="73" width="9.140625" hidden="1" customWidth="1"/>
    <col min="74" max="74" width="0.28515625" hidden="1" customWidth="1"/>
    <col min="75" max="75" width="9.5703125" hidden="1" customWidth="1"/>
    <col min="76" max="76" width="17.5703125" customWidth="1"/>
    <col min="78" max="78" width="14.140625" customWidth="1"/>
    <col min="80" max="80" width="14.140625" customWidth="1"/>
  </cols>
  <sheetData>
    <row r="2" spans="1:81" ht="27.75" customHeight="1" x14ac:dyDescent="0.25">
      <c r="A2" s="3"/>
      <c r="B2" s="4" t="s">
        <v>0</v>
      </c>
      <c r="C2" s="4" t="s">
        <v>1</v>
      </c>
      <c r="D2" s="4" t="s">
        <v>2</v>
      </c>
      <c r="E2" s="4" t="s">
        <v>1</v>
      </c>
      <c r="F2" s="4" t="s">
        <v>3</v>
      </c>
      <c r="G2" s="4" t="s">
        <v>1</v>
      </c>
      <c r="H2" s="5" t="s">
        <v>4</v>
      </c>
      <c r="I2" s="5" t="s">
        <v>1</v>
      </c>
      <c r="J2" s="6" t="s">
        <v>5</v>
      </c>
      <c r="K2" s="7" t="s">
        <v>1</v>
      </c>
      <c r="L2" s="8" t="s">
        <v>6</v>
      </c>
      <c r="M2" s="7" t="s">
        <v>1</v>
      </c>
      <c r="N2" s="8" t="s">
        <v>7</v>
      </c>
      <c r="O2" s="7" t="s">
        <v>1</v>
      </c>
      <c r="P2" s="8" t="s">
        <v>8</v>
      </c>
      <c r="Q2" s="7" t="s">
        <v>1</v>
      </c>
      <c r="R2" s="8" t="s">
        <v>9</v>
      </c>
      <c r="S2" s="7" t="s">
        <v>1</v>
      </c>
      <c r="T2" s="8" t="s">
        <v>10</v>
      </c>
      <c r="U2" s="7" t="s">
        <v>1</v>
      </c>
      <c r="V2" s="8" t="s">
        <v>11</v>
      </c>
      <c r="W2" s="7" t="s">
        <v>1</v>
      </c>
      <c r="X2" s="8" t="s">
        <v>12</v>
      </c>
      <c r="Y2" s="7" t="s">
        <v>1</v>
      </c>
      <c r="Z2" s="9">
        <v>44896</v>
      </c>
      <c r="AA2" s="10" t="s">
        <v>1</v>
      </c>
      <c r="AB2" s="11" t="s">
        <v>13</v>
      </c>
      <c r="AC2" s="4" t="s">
        <v>1</v>
      </c>
      <c r="AD2" s="12">
        <v>44958</v>
      </c>
      <c r="AE2" s="4" t="s">
        <v>1</v>
      </c>
      <c r="AF2" s="12">
        <v>44986</v>
      </c>
      <c r="AG2" s="4" t="s">
        <v>1</v>
      </c>
      <c r="AH2" s="12">
        <v>45017</v>
      </c>
      <c r="AI2" s="4" t="s">
        <v>1</v>
      </c>
      <c r="AJ2" s="12">
        <v>45047</v>
      </c>
      <c r="AK2" s="4" t="s">
        <v>1</v>
      </c>
      <c r="AL2" s="12">
        <v>45078</v>
      </c>
      <c r="AM2" s="4" t="s">
        <v>1</v>
      </c>
      <c r="AN2" s="12">
        <v>45108</v>
      </c>
      <c r="AO2" s="4" t="s">
        <v>1</v>
      </c>
      <c r="AP2" s="13">
        <v>45139</v>
      </c>
      <c r="AQ2" s="14" t="s">
        <v>1</v>
      </c>
      <c r="AR2" s="15">
        <v>45170</v>
      </c>
      <c r="AS2" s="16" t="s">
        <v>1</v>
      </c>
      <c r="AT2" s="15">
        <v>45200</v>
      </c>
      <c r="AU2" s="16" t="s">
        <v>1</v>
      </c>
      <c r="AV2" s="15">
        <v>45231</v>
      </c>
      <c r="AW2" s="16" t="s">
        <v>1</v>
      </c>
      <c r="AX2" s="15">
        <v>45261</v>
      </c>
      <c r="AY2" s="16" t="s">
        <v>1</v>
      </c>
      <c r="AZ2" s="121" t="s">
        <v>14</v>
      </c>
      <c r="BA2" s="122" t="s">
        <v>1</v>
      </c>
      <c r="BB2" s="17" t="s">
        <v>15</v>
      </c>
      <c r="BC2" s="14" t="s">
        <v>16</v>
      </c>
      <c r="BD2" s="17">
        <v>45352</v>
      </c>
      <c r="BE2" s="18" t="s">
        <v>16</v>
      </c>
      <c r="BF2" s="19">
        <v>45383</v>
      </c>
      <c r="BG2" s="3" t="s">
        <v>1</v>
      </c>
      <c r="BH2" s="19">
        <v>45413</v>
      </c>
      <c r="BI2" s="3" t="s">
        <v>1</v>
      </c>
      <c r="BJ2" s="19">
        <v>45444</v>
      </c>
      <c r="BK2" s="19" t="s">
        <v>1</v>
      </c>
      <c r="BL2" s="19">
        <v>45474</v>
      </c>
      <c r="BM2" s="19" t="s">
        <v>1</v>
      </c>
      <c r="BN2" s="19">
        <v>45505</v>
      </c>
      <c r="BO2" s="19" t="s">
        <v>1</v>
      </c>
      <c r="BP2" s="19">
        <v>45536</v>
      </c>
      <c r="BQ2" s="19" t="s">
        <v>1</v>
      </c>
      <c r="BR2" s="20">
        <v>45566</v>
      </c>
      <c r="BS2" s="20" t="s">
        <v>1</v>
      </c>
      <c r="BT2" s="20">
        <v>45597</v>
      </c>
      <c r="BU2" s="20" t="s">
        <v>1</v>
      </c>
      <c r="BV2" s="20">
        <v>45627</v>
      </c>
      <c r="BW2" s="20" t="s">
        <v>1</v>
      </c>
      <c r="BX2" s="130" t="s">
        <v>59</v>
      </c>
      <c r="BY2" s="130" t="s">
        <v>1</v>
      </c>
      <c r="BZ2" s="20">
        <v>45689</v>
      </c>
      <c r="CA2" s="139" t="s">
        <v>1</v>
      </c>
      <c r="CB2" s="143">
        <v>45717</v>
      </c>
      <c r="CC2" s="140" t="s">
        <v>1</v>
      </c>
    </row>
    <row r="3" spans="1:81" ht="48" customHeight="1" x14ac:dyDescent="0.25">
      <c r="A3" s="145" t="s">
        <v>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X3" s="129"/>
      <c r="BY3" s="129"/>
      <c r="BZ3" t="s">
        <v>18</v>
      </c>
    </row>
    <row r="4" spans="1:81" x14ac:dyDescent="0.25">
      <c r="A4" s="21" t="s">
        <v>19</v>
      </c>
      <c r="B4" s="22">
        <v>140000</v>
      </c>
      <c r="C4" s="23">
        <v>1</v>
      </c>
      <c r="D4" s="22">
        <v>0</v>
      </c>
      <c r="E4" s="23">
        <v>0</v>
      </c>
      <c r="F4" s="22">
        <v>0</v>
      </c>
      <c r="G4" s="23">
        <v>0</v>
      </c>
      <c r="H4" s="24">
        <v>0</v>
      </c>
      <c r="I4" s="25" t="s">
        <v>20</v>
      </c>
      <c r="J4" s="26"/>
      <c r="K4" s="27"/>
      <c r="L4" s="26"/>
      <c r="M4" s="27"/>
      <c r="N4" s="26"/>
      <c r="O4" s="27"/>
      <c r="P4" s="26"/>
      <c r="Q4" s="27"/>
      <c r="R4" s="28"/>
      <c r="S4" s="8"/>
      <c r="T4" s="28"/>
      <c r="U4" s="8"/>
      <c r="V4" s="28"/>
      <c r="W4" s="8"/>
      <c r="X4" s="8"/>
      <c r="Y4" s="8"/>
      <c r="Z4" s="8"/>
      <c r="AA4" s="8"/>
      <c r="AB4" s="29"/>
      <c r="AC4" s="29"/>
      <c r="AD4" s="3"/>
      <c r="AE4" s="3"/>
      <c r="AF4" s="3"/>
      <c r="AG4" s="3"/>
      <c r="AH4" s="3"/>
      <c r="AI4" s="3"/>
      <c r="AJ4" s="3"/>
      <c r="AK4" s="3"/>
      <c r="AL4" s="3"/>
      <c r="AM4" s="3"/>
      <c r="AN4" s="3">
        <v>0</v>
      </c>
      <c r="AO4" s="3">
        <v>0</v>
      </c>
      <c r="AP4" s="16"/>
      <c r="AQ4" s="16"/>
      <c r="AR4" s="30"/>
      <c r="AS4" s="30"/>
      <c r="AT4" s="16"/>
      <c r="AU4" s="16"/>
      <c r="AV4" s="16"/>
      <c r="AW4" s="16"/>
      <c r="AX4" s="16"/>
      <c r="AY4" s="16"/>
      <c r="AZ4" s="123"/>
      <c r="BA4" s="123"/>
      <c r="BB4" s="16"/>
      <c r="BC4" s="16"/>
      <c r="BD4" s="16"/>
      <c r="BE4" s="31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2"/>
      <c r="BS4" s="32"/>
      <c r="BT4" s="32"/>
      <c r="BU4" s="32"/>
      <c r="BV4" s="32"/>
      <c r="BW4" s="32"/>
      <c r="BX4" s="131"/>
      <c r="BY4" s="131"/>
      <c r="BZ4" s="3"/>
      <c r="CA4" s="141"/>
      <c r="CB4" s="140"/>
      <c r="CC4" s="140"/>
    </row>
    <row r="5" spans="1:81" x14ac:dyDescent="0.25">
      <c r="A5" s="21" t="s">
        <v>21</v>
      </c>
      <c r="B5" s="22">
        <v>1200000</v>
      </c>
      <c r="C5" s="23">
        <v>6</v>
      </c>
      <c r="D5" s="22">
        <v>1600000</v>
      </c>
      <c r="E5" s="23">
        <v>8</v>
      </c>
      <c r="F5" s="22">
        <v>400000</v>
      </c>
      <c r="G5" s="23">
        <v>2</v>
      </c>
      <c r="H5" s="24">
        <v>400000</v>
      </c>
      <c r="I5" s="25">
        <v>2</v>
      </c>
      <c r="J5" s="26"/>
      <c r="K5" s="27"/>
      <c r="L5" s="26"/>
      <c r="M5" s="27"/>
      <c r="N5" s="26"/>
      <c r="O5" s="27"/>
      <c r="P5" s="26"/>
      <c r="Q5" s="27"/>
      <c r="R5" s="28"/>
      <c r="S5" s="8"/>
      <c r="T5" s="28"/>
      <c r="U5" s="8"/>
      <c r="V5" s="28"/>
      <c r="W5" s="8"/>
      <c r="X5" s="8"/>
      <c r="Y5" s="8"/>
      <c r="Z5" s="8"/>
      <c r="AA5" s="8"/>
      <c r="AB5" s="29"/>
      <c r="AC5" s="29"/>
      <c r="AD5" s="3"/>
      <c r="AE5" s="3">
        <v>0</v>
      </c>
      <c r="AF5" s="3"/>
      <c r="AG5" s="3">
        <v>0</v>
      </c>
      <c r="AH5" s="3"/>
      <c r="AI5" s="3">
        <v>0</v>
      </c>
      <c r="AJ5" s="3"/>
      <c r="AK5" s="3">
        <v>0</v>
      </c>
      <c r="AL5" s="3"/>
      <c r="AM5" s="3">
        <v>0</v>
      </c>
      <c r="AN5" s="3">
        <v>0</v>
      </c>
      <c r="AO5" s="3">
        <v>0</v>
      </c>
      <c r="AP5" s="16"/>
      <c r="AQ5" s="16"/>
      <c r="AR5" s="30"/>
      <c r="AS5" s="33"/>
      <c r="AT5" s="16"/>
      <c r="AU5" s="16"/>
      <c r="AV5" s="16"/>
      <c r="AW5" s="16"/>
      <c r="AX5" s="16"/>
      <c r="AY5" s="16"/>
      <c r="AZ5" s="123"/>
      <c r="BA5" s="123"/>
      <c r="BB5" s="16"/>
      <c r="BC5" s="16"/>
      <c r="BD5" s="16"/>
      <c r="BE5" s="31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2"/>
      <c r="BS5" s="32"/>
      <c r="BT5" s="32"/>
      <c r="BU5" s="32"/>
      <c r="BV5" s="32"/>
      <c r="BW5" s="32"/>
      <c r="BX5" s="132">
        <v>200000</v>
      </c>
      <c r="BY5" s="131">
        <v>1</v>
      </c>
      <c r="BZ5" s="3"/>
      <c r="CA5" s="141"/>
      <c r="CB5" s="140"/>
      <c r="CC5" s="140"/>
    </row>
    <row r="6" spans="1:81" x14ac:dyDescent="0.25">
      <c r="A6" s="21" t="s">
        <v>22</v>
      </c>
      <c r="B6" s="22">
        <v>17981900</v>
      </c>
      <c r="C6" s="23">
        <v>61</v>
      </c>
      <c r="D6" s="22">
        <v>10810502.24</v>
      </c>
      <c r="E6" s="23">
        <v>37</v>
      </c>
      <c r="F6" s="22">
        <v>14400000</v>
      </c>
      <c r="G6" s="23">
        <v>48</v>
      </c>
      <c r="H6" s="24">
        <v>16450394.58</v>
      </c>
      <c r="I6" s="25">
        <v>57</v>
      </c>
      <c r="J6" s="26"/>
      <c r="K6" s="27"/>
      <c r="L6" s="26">
        <v>300000</v>
      </c>
      <c r="M6" s="27">
        <v>1</v>
      </c>
      <c r="N6" s="26">
        <v>1500000</v>
      </c>
      <c r="O6" s="26">
        <v>5</v>
      </c>
      <c r="P6" s="26">
        <v>3300000</v>
      </c>
      <c r="Q6" s="26">
        <v>11</v>
      </c>
      <c r="R6" s="35">
        <v>4800000</v>
      </c>
      <c r="S6" s="8">
        <v>15</v>
      </c>
      <c r="T6" s="35">
        <v>5100000</v>
      </c>
      <c r="U6" s="8">
        <v>17</v>
      </c>
      <c r="V6" s="35">
        <v>7200000</v>
      </c>
      <c r="W6" s="8">
        <v>24</v>
      </c>
      <c r="X6" s="35">
        <v>10800000</v>
      </c>
      <c r="Y6" s="8">
        <v>36</v>
      </c>
      <c r="Z6" s="35">
        <v>13500000</v>
      </c>
      <c r="AA6" s="8">
        <v>45</v>
      </c>
      <c r="AB6" s="36">
        <v>16500000</v>
      </c>
      <c r="AC6" s="29">
        <v>55</v>
      </c>
      <c r="AD6" s="3"/>
      <c r="AE6" s="3">
        <v>0</v>
      </c>
      <c r="AF6" s="3"/>
      <c r="AG6" s="3">
        <v>0</v>
      </c>
      <c r="AH6" s="3"/>
      <c r="AI6" s="3">
        <v>0</v>
      </c>
      <c r="AJ6" s="3"/>
      <c r="AK6" s="3">
        <v>0</v>
      </c>
      <c r="AL6" s="3"/>
      <c r="AM6" s="3">
        <v>0</v>
      </c>
      <c r="AN6" s="3">
        <v>0</v>
      </c>
      <c r="AO6" s="3">
        <v>0</v>
      </c>
      <c r="AP6" s="37">
        <v>4500000</v>
      </c>
      <c r="AQ6" s="16">
        <v>15</v>
      </c>
      <c r="AR6" s="37">
        <v>8400000</v>
      </c>
      <c r="AS6" s="16">
        <v>28</v>
      </c>
      <c r="AT6" s="33">
        <v>9600000</v>
      </c>
      <c r="AU6" s="16">
        <v>32</v>
      </c>
      <c r="AV6" s="16">
        <v>12600000</v>
      </c>
      <c r="AW6" s="16">
        <v>41</v>
      </c>
      <c r="AX6" s="33">
        <v>17300000</v>
      </c>
      <c r="AY6" s="16">
        <v>58</v>
      </c>
      <c r="AZ6" s="124">
        <v>21900000</v>
      </c>
      <c r="BA6" s="123">
        <v>73</v>
      </c>
      <c r="BB6" s="16"/>
      <c r="BC6" s="16"/>
      <c r="BD6" s="16"/>
      <c r="BE6" s="31"/>
      <c r="BF6" s="3"/>
      <c r="BG6" s="3"/>
      <c r="BH6" s="3"/>
      <c r="BI6" s="3"/>
      <c r="BJ6" s="3"/>
      <c r="BK6" s="3"/>
      <c r="BL6" s="3">
        <v>1200000</v>
      </c>
      <c r="BM6" s="3">
        <v>4</v>
      </c>
      <c r="BN6" s="3">
        <v>4800000</v>
      </c>
      <c r="BO6" s="3">
        <v>16</v>
      </c>
      <c r="BP6" s="3">
        <v>6900000</v>
      </c>
      <c r="BQ6" s="3">
        <v>23</v>
      </c>
      <c r="BR6" s="38">
        <v>7225753.1799999997</v>
      </c>
      <c r="BS6" s="32">
        <v>25</v>
      </c>
      <c r="BT6" s="38">
        <v>8912703.9399999995</v>
      </c>
      <c r="BU6" s="32">
        <v>32</v>
      </c>
      <c r="BV6" s="38">
        <v>15212703.939999999</v>
      </c>
      <c r="BW6" s="32">
        <v>53</v>
      </c>
      <c r="BX6" s="133">
        <v>18512703.940000001</v>
      </c>
      <c r="BY6" s="131">
        <v>64</v>
      </c>
      <c r="BZ6" s="3"/>
      <c r="CA6" s="141"/>
      <c r="CB6" s="140"/>
      <c r="CC6" s="140"/>
    </row>
    <row r="7" spans="1:81" x14ac:dyDescent="0.25">
      <c r="A7" s="21" t="s">
        <v>23</v>
      </c>
      <c r="B7" s="22">
        <v>2500000</v>
      </c>
      <c r="C7" s="23">
        <v>5</v>
      </c>
      <c r="D7" s="22">
        <v>7000000</v>
      </c>
      <c r="E7" s="23">
        <v>14</v>
      </c>
      <c r="F7" s="22">
        <v>8000000</v>
      </c>
      <c r="G7" s="23">
        <v>16</v>
      </c>
      <c r="H7" s="24">
        <v>5000000</v>
      </c>
      <c r="I7" s="25">
        <v>10</v>
      </c>
      <c r="J7" s="26"/>
      <c r="K7" s="27"/>
      <c r="L7" s="26">
        <v>500000</v>
      </c>
      <c r="M7" s="27">
        <v>1</v>
      </c>
      <c r="N7" s="26">
        <v>1000000</v>
      </c>
      <c r="O7" s="26">
        <v>2</v>
      </c>
      <c r="P7" s="26">
        <v>2000000</v>
      </c>
      <c r="Q7" s="26">
        <v>4</v>
      </c>
      <c r="R7" s="35">
        <v>2500000</v>
      </c>
      <c r="S7" s="8">
        <v>5</v>
      </c>
      <c r="T7" s="35">
        <v>3000000</v>
      </c>
      <c r="U7" s="8">
        <v>6</v>
      </c>
      <c r="V7" s="35">
        <v>4000000</v>
      </c>
      <c r="W7" s="8">
        <v>8</v>
      </c>
      <c r="X7" s="35">
        <v>4000000</v>
      </c>
      <c r="Y7" s="8">
        <v>8</v>
      </c>
      <c r="Z7" s="35">
        <v>5000000</v>
      </c>
      <c r="AA7" s="8">
        <v>10</v>
      </c>
      <c r="AB7" s="36">
        <v>5500000</v>
      </c>
      <c r="AC7" s="29">
        <v>11</v>
      </c>
      <c r="AD7" s="3"/>
      <c r="AE7" s="3">
        <v>0</v>
      </c>
      <c r="AF7" s="3"/>
      <c r="AG7" s="3">
        <v>0</v>
      </c>
      <c r="AH7" s="3"/>
      <c r="AI7" s="3">
        <v>0</v>
      </c>
      <c r="AJ7" s="3"/>
      <c r="AK7" s="3">
        <v>0</v>
      </c>
      <c r="AL7" s="3"/>
      <c r="AM7" s="3">
        <v>0</v>
      </c>
      <c r="AN7" s="3">
        <v>0</v>
      </c>
      <c r="AO7" s="3">
        <v>0</v>
      </c>
      <c r="AP7" s="37">
        <v>1000000</v>
      </c>
      <c r="AQ7" s="16">
        <v>2</v>
      </c>
      <c r="AR7" s="37">
        <v>2500000</v>
      </c>
      <c r="AS7" s="16">
        <v>5</v>
      </c>
      <c r="AT7" s="33">
        <v>3500000</v>
      </c>
      <c r="AU7" s="16">
        <v>7</v>
      </c>
      <c r="AV7" s="16">
        <v>3500000</v>
      </c>
      <c r="AW7" s="16">
        <v>7</v>
      </c>
      <c r="AX7" s="33">
        <v>3500000</v>
      </c>
      <c r="AY7" s="16">
        <v>7</v>
      </c>
      <c r="AZ7" s="124">
        <v>4000000</v>
      </c>
      <c r="BA7" s="123">
        <v>8</v>
      </c>
      <c r="BB7" s="16"/>
      <c r="BC7" s="16"/>
      <c r="BD7" s="16"/>
      <c r="BE7" s="31"/>
      <c r="BF7" s="3"/>
      <c r="BG7" s="3"/>
      <c r="BH7" s="3"/>
      <c r="BI7" s="3"/>
      <c r="BJ7" s="3"/>
      <c r="BK7" s="3"/>
      <c r="BL7" s="3">
        <v>500000</v>
      </c>
      <c r="BM7" s="3">
        <v>1</v>
      </c>
      <c r="BN7" s="3">
        <v>1500000</v>
      </c>
      <c r="BO7" s="3">
        <v>3</v>
      </c>
      <c r="BP7" s="3">
        <v>3000000</v>
      </c>
      <c r="BQ7" s="3">
        <v>6</v>
      </c>
      <c r="BR7" s="38">
        <v>4000000</v>
      </c>
      <c r="BS7" s="32">
        <v>8</v>
      </c>
      <c r="BT7" s="38">
        <v>4000000</v>
      </c>
      <c r="BU7" s="32">
        <v>8</v>
      </c>
      <c r="BV7" s="38">
        <v>4000000</v>
      </c>
      <c r="BW7" s="32">
        <v>8</v>
      </c>
      <c r="BX7" s="133">
        <v>6000000</v>
      </c>
      <c r="BY7" s="131">
        <v>12</v>
      </c>
      <c r="BZ7" s="3"/>
      <c r="CA7" s="141"/>
      <c r="CB7" s="140"/>
      <c r="CC7" s="140"/>
    </row>
    <row r="8" spans="1:81" x14ac:dyDescent="0.25">
      <c r="A8" s="119" t="s">
        <v>60</v>
      </c>
      <c r="B8" s="22"/>
      <c r="C8" s="23"/>
      <c r="D8" s="22"/>
      <c r="E8" s="23"/>
      <c r="F8" s="22"/>
      <c r="G8" s="23"/>
      <c r="H8" s="24"/>
      <c r="I8" s="120"/>
      <c r="J8" s="26"/>
      <c r="K8" s="27"/>
      <c r="L8" s="26"/>
      <c r="M8" s="27"/>
      <c r="N8" s="26"/>
      <c r="O8" s="26"/>
      <c r="P8" s="26"/>
      <c r="Q8" s="26"/>
      <c r="R8" s="35"/>
      <c r="S8" s="8"/>
      <c r="T8" s="35"/>
      <c r="U8" s="8"/>
      <c r="V8" s="35"/>
      <c r="W8" s="8"/>
      <c r="X8" s="35"/>
      <c r="Y8" s="8"/>
      <c r="Z8" s="35"/>
      <c r="AA8" s="8"/>
      <c r="AB8" s="36"/>
      <c r="AC8" s="29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7"/>
      <c r="AQ8" s="16"/>
      <c r="AR8" s="37"/>
      <c r="AS8" s="16"/>
      <c r="AT8" s="33"/>
      <c r="AU8" s="16"/>
      <c r="AV8" s="16"/>
      <c r="AW8" s="16"/>
      <c r="AX8" s="33"/>
      <c r="AY8" s="16"/>
      <c r="AZ8" s="124"/>
      <c r="BA8" s="123"/>
      <c r="BB8" s="16"/>
      <c r="BC8" s="16"/>
      <c r="BD8" s="16"/>
      <c r="BE8" s="31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8"/>
      <c r="BS8" s="32"/>
      <c r="BT8" s="38"/>
      <c r="BU8" s="32"/>
      <c r="BV8" s="38"/>
      <c r="BW8" s="32"/>
      <c r="BX8" s="133"/>
      <c r="BY8" s="131"/>
      <c r="BZ8" s="3"/>
      <c r="CA8" s="141"/>
      <c r="CB8" s="140"/>
      <c r="CC8" s="140"/>
    </row>
    <row r="9" spans="1:81" x14ac:dyDescent="0.25">
      <c r="A9" s="39" t="s">
        <v>24</v>
      </c>
      <c r="B9" s="40">
        <f>SUM(B4:B7)</f>
        <v>21821900</v>
      </c>
      <c r="C9" s="41">
        <f>SUM(C4:C7)</f>
        <v>73</v>
      </c>
      <c r="D9" s="40">
        <f>SUM(D4:D7)</f>
        <v>19410502.240000002</v>
      </c>
      <c r="E9" s="41">
        <f>SUM(E4:E7)</f>
        <v>59</v>
      </c>
      <c r="F9" s="40">
        <f>SUM(F4:F7)</f>
        <v>22800000</v>
      </c>
      <c r="G9" s="41">
        <f>SUM(G4:G7)</f>
        <v>66</v>
      </c>
      <c r="H9" s="42">
        <f>SUM(H4:H7)</f>
        <v>21850394.579999998</v>
      </c>
      <c r="I9" s="43">
        <f>SUM(I4:I7)</f>
        <v>69</v>
      </c>
      <c r="J9" s="44">
        <v>0</v>
      </c>
      <c r="K9" s="45">
        <v>0</v>
      </c>
      <c r="L9" s="44">
        <v>800000</v>
      </c>
      <c r="M9" s="45">
        <v>2</v>
      </c>
      <c r="N9" s="44">
        <f>SUM(N6+N7)</f>
        <v>2500000</v>
      </c>
      <c r="O9" s="44">
        <v>7</v>
      </c>
      <c r="P9" s="44">
        <f>SUM(P6+P7)</f>
        <v>5300000</v>
      </c>
      <c r="Q9" s="46">
        <f>SUM(Q6:Q7)</f>
        <v>15</v>
      </c>
      <c r="R9" s="47">
        <v>7300000</v>
      </c>
      <c r="S9" s="8">
        <f>SUM(S6:S7)</f>
        <v>20</v>
      </c>
      <c r="T9" s="47">
        <v>8100000</v>
      </c>
      <c r="U9" s="48">
        <v>23</v>
      </c>
      <c r="V9" s="47">
        <f>SUM(V6:V7)</f>
        <v>11200000</v>
      </c>
      <c r="W9" s="48">
        <f>SUM(W6:W7)</f>
        <v>32</v>
      </c>
      <c r="X9" s="28">
        <f>SUM(X6:X7)</f>
        <v>14800000</v>
      </c>
      <c r="Y9" s="8">
        <f>SUM(Y6:Y7)</f>
        <v>44</v>
      </c>
      <c r="Z9" s="28">
        <f>SUM(Z6:Z7)</f>
        <v>18500000</v>
      </c>
      <c r="AA9" s="8">
        <f>SUM(AA6:AA7)</f>
        <v>55</v>
      </c>
      <c r="AB9" s="49">
        <f>SUM(AB6:AB7)</f>
        <v>22000000</v>
      </c>
      <c r="AC9" s="29">
        <f>SUM(AC6:AC7)</f>
        <v>66</v>
      </c>
      <c r="AD9" s="3">
        <v>0</v>
      </c>
      <c r="AE9" s="3">
        <v>0</v>
      </c>
      <c r="AF9" s="3"/>
      <c r="AG9" s="3">
        <v>0</v>
      </c>
      <c r="AH9" s="3"/>
      <c r="AI9" s="3">
        <v>0</v>
      </c>
      <c r="AJ9" s="3"/>
      <c r="AK9" s="3">
        <v>0</v>
      </c>
      <c r="AL9" s="3"/>
      <c r="AM9" s="3">
        <v>0</v>
      </c>
      <c r="AN9" s="3">
        <v>0</v>
      </c>
      <c r="AO9" s="3">
        <v>0</v>
      </c>
      <c r="AP9" s="37">
        <v>10000000</v>
      </c>
      <c r="AQ9" s="16">
        <f>AQ6+AQ7</f>
        <v>17</v>
      </c>
      <c r="AR9" s="33">
        <f>SUM(AR6:AR7)</f>
        <v>10900000</v>
      </c>
      <c r="AS9" s="16">
        <f>SUM(AS6:AS7)</f>
        <v>33</v>
      </c>
      <c r="AT9" s="33">
        <f>SUM(AT6:AT7)</f>
        <v>13100000</v>
      </c>
      <c r="AU9" s="16">
        <f>SUM(AU6:AU7)</f>
        <v>39</v>
      </c>
      <c r="AV9" s="16">
        <f>SUM(AV6:AV7)</f>
        <v>16100000</v>
      </c>
      <c r="AW9" s="16">
        <f>SUM(AW6:AW7)</f>
        <v>48</v>
      </c>
      <c r="AX9" s="33">
        <f>SUM(AX6:AX7)</f>
        <v>20800000</v>
      </c>
      <c r="AY9" s="16">
        <f>SUM(AY6:AY7)</f>
        <v>65</v>
      </c>
      <c r="AZ9" s="124">
        <f>SUM(AZ6:AZ7)</f>
        <v>25900000</v>
      </c>
      <c r="BA9" s="123">
        <f>SUM(BA6:BA7)</f>
        <v>81</v>
      </c>
      <c r="BB9" s="16">
        <v>0</v>
      </c>
      <c r="BC9" s="16">
        <v>0</v>
      </c>
      <c r="BD9" s="16">
        <v>0</v>
      </c>
      <c r="BE9" s="31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/>
      <c r="BL9" s="3">
        <f>SUM(BL6, BL7)</f>
        <v>1700000</v>
      </c>
      <c r="BM9" s="3">
        <v>5</v>
      </c>
      <c r="BN9" s="3">
        <f>SUM(BN6, BN7)</f>
        <v>6300000</v>
      </c>
      <c r="BO9" s="3">
        <f>SUM(BO6, BO7)</f>
        <v>19</v>
      </c>
      <c r="BP9" s="3">
        <f>SUM(BP6, BP7)</f>
        <v>9900000</v>
      </c>
      <c r="BQ9" s="3">
        <v>29</v>
      </c>
      <c r="BR9" s="38">
        <f>BR6+BR7</f>
        <v>11225753.18</v>
      </c>
      <c r="BS9" s="32">
        <f>BS6+BS7</f>
        <v>33</v>
      </c>
      <c r="BT9" s="38">
        <f>BT7+BT6</f>
        <v>12912703.939999999</v>
      </c>
      <c r="BU9" s="32">
        <v>40</v>
      </c>
      <c r="BV9" s="38">
        <f>BV7+BV6</f>
        <v>19212703.939999998</v>
      </c>
      <c r="BW9" s="32">
        <v>61</v>
      </c>
      <c r="BX9" s="133">
        <v>24712703.940000001</v>
      </c>
      <c r="BY9" s="131">
        <v>77</v>
      </c>
      <c r="BZ9" s="3">
        <v>0</v>
      </c>
      <c r="CA9" s="141">
        <v>0</v>
      </c>
      <c r="CB9" s="140">
        <v>0</v>
      </c>
      <c r="CC9" s="140">
        <v>0</v>
      </c>
    </row>
    <row r="10" spans="1:81" ht="69.75" customHeight="1" x14ac:dyDescent="0.25">
      <c r="A10" s="145" t="s">
        <v>25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X10" s="129"/>
      <c r="BY10" s="129"/>
    </row>
    <row r="11" spans="1:81" x14ac:dyDescent="0.25">
      <c r="A11" s="23" t="s">
        <v>26</v>
      </c>
      <c r="B11" s="22">
        <v>480000</v>
      </c>
      <c r="C11" s="23">
        <v>4</v>
      </c>
      <c r="D11" s="22">
        <v>120000</v>
      </c>
      <c r="E11" s="23">
        <v>1</v>
      </c>
      <c r="F11" s="22"/>
      <c r="G11" s="23"/>
      <c r="H11" s="24">
        <v>120000</v>
      </c>
      <c r="I11" s="50">
        <v>1</v>
      </c>
      <c r="J11" s="26">
        <v>120000</v>
      </c>
      <c r="K11" s="51">
        <v>1</v>
      </c>
      <c r="L11" s="26">
        <v>120000</v>
      </c>
      <c r="M11" s="51">
        <v>1</v>
      </c>
      <c r="N11" s="26">
        <v>120000</v>
      </c>
      <c r="O11" s="51">
        <v>1</v>
      </c>
      <c r="P11" s="26">
        <v>120000</v>
      </c>
      <c r="Q11" s="51">
        <v>1</v>
      </c>
      <c r="R11" s="26">
        <v>120000</v>
      </c>
      <c r="S11" s="8">
        <v>1</v>
      </c>
      <c r="T11" s="26">
        <v>120000</v>
      </c>
      <c r="U11" s="8">
        <v>1</v>
      </c>
      <c r="V11" s="26">
        <v>120000</v>
      </c>
      <c r="W11" s="8">
        <v>1</v>
      </c>
      <c r="X11" s="26">
        <v>120000</v>
      </c>
      <c r="Y11" s="8">
        <v>1</v>
      </c>
      <c r="Z11" s="26">
        <v>120000</v>
      </c>
      <c r="AA11" s="8">
        <v>1</v>
      </c>
      <c r="AB11" s="52">
        <v>120000</v>
      </c>
      <c r="AC11" s="29">
        <v>1</v>
      </c>
      <c r="AD11" s="53"/>
      <c r="AE11" s="3"/>
      <c r="AF11" s="53"/>
      <c r="AG11" s="3"/>
      <c r="AH11" s="53">
        <v>120000</v>
      </c>
      <c r="AI11" s="3">
        <v>1</v>
      </c>
      <c r="AJ11" s="53">
        <v>120000</v>
      </c>
      <c r="AK11" s="3">
        <v>1</v>
      </c>
      <c r="AL11" s="53">
        <v>120000</v>
      </c>
      <c r="AM11" s="3">
        <v>1</v>
      </c>
      <c r="AN11" s="53">
        <v>120000</v>
      </c>
      <c r="AO11" s="3">
        <v>1</v>
      </c>
      <c r="AP11" s="34">
        <v>120000</v>
      </c>
      <c r="AQ11" s="32">
        <v>1</v>
      </c>
      <c r="AR11" s="37">
        <v>120000</v>
      </c>
      <c r="AS11" s="54">
        <v>1</v>
      </c>
      <c r="AT11" s="37">
        <v>120000</v>
      </c>
      <c r="AU11" s="16">
        <v>1</v>
      </c>
      <c r="AV11" s="37">
        <v>240000</v>
      </c>
      <c r="AW11" s="16">
        <v>2</v>
      </c>
      <c r="AX11" s="37">
        <v>240000</v>
      </c>
      <c r="AY11" s="16">
        <v>2</v>
      </c>
      <c r="AZ11" s="125">
        <v>360000</v>
      </c>
      <c r="BA11" s="123">
        <v>3</v>
      </c>
      <c r="BB11" s="16"/>
      <c r="BC11" s="16"/>
      <c r="BD11" s="16"/>
      <c r="BE11" s="31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>
        <v>120000</v>
      </c>
      <c r="BQ11" s="3">
        <v>1</v>
      </c>
      <c r="BR11" s="38">
        <v>240000</v>
      </c>
      <c r="BS11" s="32">
        <v>2</v>
      </c>
      <c r="BT11" s="38">
        <v>240000</v>
      </c>
      <c r="BU11" s="32">
        <v>2</v>
      </c>
      <c r="BV11" s="38">
        <v>240000</v>
      </c>
      <c r="BW11" s="32">
        <v>2</v>
      </c>
      <c r="BX11" s="133">
        <v>240000</v>
      </c>
      <c r="BY11" s="131">
        <v>2</v>
      </c>
      <c r="BZ11" s="3"/>
      <c r="CA11" s="141"/>
      <c r="CB11" s="140"/>
      <c r="CC11" s="140"/>
    </row>
    <row r="12" spans="1:81" x14ac:dyDescent="0.25">
      <c r="A12" s="23" t="s">
        <v>27</v>
      </c>
      <c r="B12" s="22"/>
      <c r="C12" s="23">
        <v>0</v>
      </c>
      <c r="D12" s="22"/>
      <c r="E12" s="23"/>
      <c r="F12" s="22">
        <v>270000</v>
      </c>
      <c r="G12" s="23">
        <v>2</v>
      </c>
      <c r="H12" s="24"/>
      <c r="I12" s="50"/>
      <c r="J12" s="26">
        <v>135000</v>
      </c>
      <c r="K12" s="51">
        <v>1</v>
      </c>
      <c r="L12" s="26">
        <v>135000</v>
      </c>
      <c r="M12" s="51">
        <v>1</v>
      </c>
      <c r="N12" s="26">
        <v>135000</v>
      </c>
      <c r="O12" s="51">
        <v>1</v>
      </c>
      <c r="P12" s="26">
        <v>135000</v>
      </c>
      <c r="Q12" s="51">
        <v>1</v>
      </c>
      <c r="R12" s="26">
        <v>135000</v>
      </c>
      <c r="S12" s="8">
        <v>1</v>
      </c>
      <c r="T12" s="26">
        <v>135000</v>
      </c>
      <c r="U12" s="8">
        <v>1</v>
      </c>
      <c r="V12" s="26">
        <v>135000</v>
      </c>
      <c r="W12" s="8">
        <v>1</v>
      </c>
      <c r="X12" s="26">
        <v>135000</v>
      </c>
      <c r="Y12" s="8">
        <v>1</v>
      </c>
      <c r="Z12" s="26">
        <v>135000</v>
      </c>
      <c r="AA12" s="8">
        <v>1</v>
      </c>
      <c r="AB12" s="52">
        <v>270000</v>
      </c>
      <c r="AC12" s="29">
        <v>2</v>
      </c>
      <c r="AD12" s="53"/>
      <c r="AE12" s="3"/>
      <c r="AF12" s="53"/>
      <c r="AG12" s="3"/>
      <c r="AH12" s="53"/>
      <c r="AI12" s="3"/>
      <c r="AJ12" s="53"/>
      <c r="AK12" s="3"/>
      <c r="AL12" s="53">
        <v>270000</v>
      </c>
      <c r="AM12" s="3">
        <v>2</v>
      </c>
      <c r="AN12" s="53">
        <v>405000</v>
      </c>
      <c r="AO12" s="3">
        <v>3</v>
      </c>
      <c r="AP12" s="34">
        <v>405000</v>
      </c>
      <c r="AQ12" s="32">
        <v>3</v>
      </c>
      <c r="AR12" s="37">
        <v>405000</v>
      </c>
      <c r="AS12" s="54">
        <v>3</v>
      </c>
      <c r="AT12" s="37">
        <v>405000</v>
      </c>
      <c r="AU12" s="16">
        <v>3</v>
      </c>
      <c r="AV12" s="37">
        <v>405000</v>
      </c>
      <c r="AW12" s="16">
        <v>3</v>
      </c>
      <c r="AX12" s="37">
        <v>405000</v>
      </c>
      <c r="AY12" s="16">
        <v>3</v>
      </c>
      <c r="AZ12" s="125">
        <v>405000</v>
      </c>
      <c r="BA12" s="123">
        <v>3</v>
      </c>
      <c r="BB12" s="16"/>
      <c r="BC12" s="16"/>
      <c r="BD12" s="16"/>
      <c r="BE12" s="31"/>
      <c r="BF12" s="3"/>
      <c r="BG12" s="3"/>
      <c r="BH12" s="3"/>
      <c r="BI12" s="3"/>
      <c r="BJ12" s="3"/>
      <c r="BK12" s="3"/>
      <c r="BL12" s="55">
        <v>135000</v>
      </c>
      <c r="BM12" s="3">
        <v>1</v>
      </c>
      <c r="BN12" s="55">
        <v>135000</v>
      </c>
      <c r="BO12" s="55">
        <v>1</v>
      </c>
      <c r="BP12" s="55">
        <v>135000</v>
      </c>
      <c r="BQ12" s="55">
        <v>1</v>
      </c>
      <c r="BR12" s="38">
        <v>135000</v>
      </c>
      <c r="BS12" s="56">
        <v>1</v>
      </c>
      <c r="BT12" s="38">
        <v>135000</v>
      </c>
      <c r="BU12" s="56">
        <v>1</v>
      </c>
      <c r="BV12" s="38">
        <v>135000</v>
      </c>
      <c r="BW12" s="56">
        <v>1</v>
      </c>
      <c r="BX12" s="133">
        <v>135000</v>
      </c>
      <c r="BY12" s="134">
        <v>1</v>
      </c>
      <c r="BZ12" s="3"/>
      <c r="CA12" s="141"/>
      <c r="CB12" s="140"/>
      <c r="CC12" s="140"/>
    </row>
    <row r="13" spans="1:81" x14ac:dyDescent="0.25">
      <c r="A13" s="23" t="s">
        <v>28</v>
      </c>
      <c r="B13" s="22">
        <v>290000</v>
      </c>
      <c r="C13" s="23">
        <v>2</v>
      </c>
      <c r="D13" s="22">
        <v>580000</v>
      </c>
      <c r="E13" s="23">
        <v>4</v>
      </c>
      <c r="F13" s="22">
        <v>145000</v>
      </c>
      <c r="G13" s="23">
        <v>1</v>
      </c>
      <c r="H13" s="24"/>
      <c r="I13" s="50"/>
      <c r="J13" s="26"/>
      <c r="K13" s="51"/>
      <c r="L13" s="26"/>
      <c r="M13" s="51"/>
      <c r="N13" s="26"/>
      <c r="O13" s="51"/>
      <c r="P13" s="26"/>
      <c r="Q13" s="51"/>
      <c r="R13" s="28"/>
      <c r="S13" s="8"/>
      <c r="T13" s="28"/>
      <c r="U13" s="8"/>
      <c r="V13" s="28"/>
      <c r="W13" s="8"/>
      <c r="X13" s="28"/>
      <c r="Y13" s="8"/>
      <c r="Z13" s="28"/>
      <c r="AA13" s="8"/>
      <c r="AB13" s="57"/>
      <c r="AC13" s="29"/>
      <c r="AD13" s="53">
        <v>145000</v>
      </c>
      <c r="AE13" s="3">
        <v>1</v>
      </c>
      <c r="AF13" s="53">
        <v>145000</v>
      </c>
      <c r="AG13" s="3">
        <v>1</v>
      </c>
      <c r="AH13" s="53">
        <v>145000</v>
      </c>
      <c r="AI13" s="3">
        <v>1</v>
      </c>
      <c r="AJ13" s="53">
        <v>145000</v>
      </c>
      <c r="AK13" s="3">
        <v>1</v>
      </c>
      <c r="AL13" s="53">
        <v>145000</v>
      </c>
      <c r="AM13" s="3">
        <v>1</v>
      </c>
      <c r="AN13" s="53">
        <v>145000</v>
      </c>
      <c r="AO13" s="3">
        <v>1</v>
      </c>
      <c r="AP13" s="34">
        <v>145000</v>
      </c>
      <c r="AQ13" s="32">
        <v>1</v>
      </c>
      <c r="AR13" s="37">
        <v>145000</v>
      </c>
      <c r="AS13" s="54">
        <v>1</v>
      </c>
      <c r="AT13" s="37">
        <v>145000</v>
      </c>
      <c r="AU13" s="16">
        <v>1</v>
      </c>
      <c r="AV13" s="37">
        <v>145000</v>
      </c>
      <c r="AW13" s="16">
        <v>1</v>
      </c>
      <c r="AX13" s="37">
        <v>145000</v>
      </c>
      <c r="AY13" s="16">
        <v>1</v>
      </c>
      <c r="AZ13" s="125">
        <v>145000</v>
      </c>
      <c r="BA13" s="123">
        <v>1</v>
      </c>
      <c r="BB13" s="16"/>
      <c r="BC13" s="16"/>
      <c r="BD13" s="16"/>
      <c r="BE13" s="31"/>
      <c r="BF13" s="3"/>
      <c r="BG13" s="3"/>
      <c r="BH13" s="55">
        <v>145000</v>
      </c>
      <c r="BI13" s="3">
        <v>1</v>
      </c>
      <c r="BJ13" s="56">
        <v>145000</v>
      </c>
      <c r="BK13" s="32">
        <v>1</v>
      </c>
      <c r="BL13" s="56">
        <v>145000</v>
      </c>
      <c r="BM13" s="32">
        <v>1</v>
      </c>
      <c r="BN13" s="56">
        <v>145000</v>
      </c>
      <c r="BO13" s="56">
        <v>1</v>
      </c>
      <c r="BP13" s="56">
        <v>145000</v>
      </c>
      <c r="BQ13" s="56">
        <v>1</v>
      </c>
      <c r="BR13" s="38">
        <v>145000</v>
      </c>
      <c r="BS13" s="56">
        <v>1</v>
      </c>
      <c r="BT13" s="38">
        <v>145000</v>
      </c>
      <c r="BU13" s="56">
        <v>1</v>
      </c>
      <c r="BV13" s="38">
        <v>145000</v>
      </c>
      <c r="BW13" s="56">
        <v>1</v>
      </c>
      <c r="BX13" s="133">
        <v>290000</v>
      </c>
      <c r="BY13" s="134">
        <v>2</v>
      </c>
      <c r="BZ13" s="3"/>
      <c r="CA13" s="141"/>
      <c r="CB13" s="140"/>
      <c r="CC13" s="140"/>
    </row>
    <row r="14" spans="1:81" x14ac:dyDescent="0.25">
      <c r="A14" s="23" t="s">
        <v>29</v>
      </c>
      <c r="B14" s="22">
        <v>150000</v>
      </c>
      <c r="C14" s="23">
        <v>1</v>
      </c>
      <c r="D14" s="22"/>
      <c r="E14" s="23"/>
      <c r="F14" s="22"/>
      <c r="G14" s="23"/>
      <c r="H14" s="24"/>
      <c r="I14" s="50"/>
      <c r="J14" s="26"/>
      <c r="K14" s="51"/>
      <c r="L14" s="26"/>
      <c r="M14" s="51"/>
      <c r="N14" s="26"/>
      <c r="O14" s="51"/>
      <c r="P14" s="26"/>
      <c r="Q14" s="51"/>
      <c r="R14" s="28"/>
      <c r="S14" s="8"/>
      <c r="T14" s="28"/>
      <c r="U14" s="8"/>
      <c r="V14" s="28"/>
      <c r="W14" s="8"/>
      <c r="X14" s="28"/>
      <c r="Y14" s="8"/>
      <c r="Z14" s="28"/>
      <c r="AA14" s="8"/>
      <c r="AB14" s="57"/>
      <c r="AC14" s="29"/>
      <c r="AD14" s="53"/>
      <c r="AE14" s="3"/>
      <c r="AF14" s="53"/>
      <c r="AG14" s="3"/>
      <c r="AH14" s="53"/>
      <c r="AI14" s="3"/>
      <c r="AJ14" s="53"/>
      <c r="AK14" s="3"/>
      <c r="AL14" s="3"/>
      <c r="AM14" s="3"/>
      <c r="AN14" s="3"/>
      <c r="AO14" s="3"/>
      <c r="AP14" s="32"/>
      <c r="AQ14" s="32"/>
      <c r="AR14" s="16"/>
      <c r="AS14" s="16"/>
      <c r="AT14" s="16"/>
      <c r="AU14" s="16"/>
      <c r="AV14" s="16"/>
      <c r="AW14" s="16"/>
      <c r="AX14" s="16"/>
      <c r="AY14" s="16"/>
      <c r="AZ14" s="124"/>
      <c r="BA14" s="123"/>
      <c r="BB14" s="16"/>
      <c r="BC14" s="16"/>
      <c r="BD14" s="16"/>
      <c r="BE14" s="31"/>
      <c r="BF14" s="3"/>
      <c r="BG14" s="3"/>
      <c r="BH14" s="3"/>
      <c r="BI14" s="3"/>
      <c r="BJ14" s="32"/>
      <c r="BK14" s="32"/>
      <c r="BL14" s="32"/>
      <c r="BM14" s="32"/>
      <c r="BN14" s="32"/>
      <c r="BO14" s="32"/>
      <c r="BP14" s="32"/>
      <c r="BQ14" s="32"/>
      <c r="BR14" s="38"/>
      <c r="BS14" s="32"/>
      <c r="BT14" s="38"/>
      <c r="BU14" s="32"/>
      <c r="BV14" s="38"/>
      <c r="BW14" s="32"/>
      <c r="BX14" s="133"/>
      <c r="BY14" s="131"/>
      <c r="BZ14" s="3"/>
      <c r="CA14" s="141"/>
      <c r="CB14" s="140"/>
      <c r="CC14" s="140"/>
    </row>
    <row r="15" spans="1:81" x14ac:dyDescent="0.25">
      <c r="A15" s="23" t="s">
        <v>30</v>
      </c>
      <c r="B15" s="22">
        <v>160000</v>
      </c>
      <c r="C15" s="23">
        <v>1</v>
      </c>
      <c r="D15" s="22"/>
      <c r="E15" s="23"/>
      <c r="F15" s="22"/>
      <c r="G15" s="23"/>
      <c r="H15" s="24">
        <v>160000</v>
      </c>
      <c r="I15" s="50">
        <v>1</v>
      </c>
      <c r="J15" s="26"/>
      <c r="K15" s="51"/>
      <c r="L15" s="26"/>
      <c r="M15" s="51"/>
      <c r="N15" s="26"/>
      <c r="O15" s="51"/>
      <c r="P15" s="26">
        <v>160000</v>
      </c>
      <c r="Q15" s="51">
        <v>1</v>
      </c>
      <c r="R15" s="26">
        <v>160000</v>
      </c>
      <c r="S15" s="8">
        <v>1</v>
      </c>
      <c r="T15" s="26">
        <v>160000</v>
      </c>
      <c r="U15" s="8">
        <v>1</v>
      </c>
      <c r="V15" s="26">
        <v>160000</v>
      </c>
      <c r="W15" s="8">
        <v>1</v>
      </c>
      <c r="X15" s="26">
        <v>160000</v>
      </c>
      <c r="Y15" s="8">
        <v>1</v>
      </c>
      <c r="Z15" s="26">
        <v>160000</v>
      </c>
      <c r="AA15" s="8">
        <v>1</v>
      </c>
      <c r="AB15" s="52">
        <v>320000</v>
      </c>
      <c r="AC15" s="29">
        <v>2</v>
      </c>
      <c r="AD15" s="53"/>
      <c r="AE15" s="3"/>
      <c r="AF15" s="53"/>
      <c r="AG15" s="3"/>
      <c r="AH15" s="53"/>
      <c r="AI15" s="3"/>
      <c r="AJ15" s="53"/>
      <c r="AK15" s="3"/>
      <c r="AL15" s="3"/>
      <c r="AM15" s="3"/>
      <c r="AN15" s="3"/>
      <c r="AO15" s="3"/>
      <c r="AP15" s="32"/>
      <c r="AQ15" s="32"/>
      <c r="AR15" s="16"/>
      <c r="AS15" s="16"/>
      <c r="AT15" s="16"/>
      <c r="AU15" s="16"/>
      <c r="AV15" s="16"/>
      <c r="AW15" s="16"/>
      <c r="AX15" s="16"/>
      <c r="AY15" s="16"/>
      <c r="AZ15" s="124">
        <v>160000</v>
      </c>
      <c r="BA15" s="123">
        <v>1</v>
      </c>
      <c r="BB15" s="16"/>
      <c r="BC15" s="16"/>
      <c r="BD15" s="16"/>
      <c r="BE15" s="31"/>
      <c r="BF15" s="3"/>
      <c r="BG15" s="3"/>
      <c r="BH15" s="55">
        <v>160000</v>
      </c>
      <c r="BI15" s="3">
        <v>1</v>
      </c>
      <c r="BJ15" s="56">
        <v>160000</v>
      </c>
      <c r="BK15" s="32">
        <v>1</v>
      </c>
      <c r="BL15" s="56">
        <v>160000</v>
      </c>
      <c r="BM15" s="32">
        <v>1</v>
      </c>
      <c r="BN15" s="56">
        <v>320000</v>
      </c>
      <c r="BO15" s="56">
        <v>2</v>
      </c>
      <c r="BP15" s="56">
        <v>320000</v>
      </c>
      <c r="BQ15" s="56">
        <v>2</v>
      </c>
      <c r="BR15" s="38">
        <v>320000</v>
      </c>
      <c r="BS15" s="56">
        <v>2</v>
      </c>
      <c r="BT15" s="38">
        <v>320000</v>
      </c>
      <c r="BU15" s="56">
        <v>2</v>
      </c>
      <c r="BV15" s="38">
        <v>320000</v>
      </c>
      <c r="BW15" s="56">
        <v>2</v>
      </c>
      <c r="BX15" s="133">
        <v>320000</v>
      </c>
      <c r="BY15" s="134">
        <v>2</v>
      </c>
      <c r="BZ15" s="3"/>
      <c r="CA15" s="141"/>
      <c r="CB15" s="140"/>
      <c r="CC15" s="140"/>
    </row>
    <row r="16" spans="1:81" x14ac:dyDescent="0.25">
      <c r="A16" s="23" t="s">
        <v>31</v>
      </c>
      <c r="B16" s="22">
        <v>680000</v>
      </c>
      <c r="C16" s="23">
        <v>4</v>
      </c>
      <c r="D16" s="22">
        <v>340000</v>
      </c>
      <c r="E16" s="23">
        <v>2</v>
      </c>
      <c r="F16" s="22">
        <v>408489.06</v>
      </c>
      <c r="G16" s="23">
        <v>3</v>
      </c>
      <c r="H16" s="24">
        <v>170000</v>
      </c>
      <c r="I16" s="50">
        <v>1</v>
      </c>
      <c r="J16" s="26"/>
      <c r="K16" s="51"/>
      <c r="L16" s="26"/>
      <c r="M16" s="51"/>
      <c r="N16" s="26"/>
      <c r="O16" s="51"/>
      <c r="P16" s="26"/>
      <c r="Q16" s="51"/>
      <c r="R16" s="28"/>
      <c r="S16" s="8"/>
      <c r="T16" s="28"/>
      <c r="U16" s="8"/>
      <c r="V16" s="28"/>
      <c r="W16" s="8"/>
      <c r="X16" s="28"/>
      <c r="Y16" s="8"/>
      <c r="Z16" s="28"/>
      <c r="AA16" s="8"/>
      <c r="AB16" s="57"/>
      <c r="AC16" s="29"/>
      <c r="AD16" s="53"/>
      <c r="AE16" s="3"/>
      <c r="AF16" s="53"/>
      <c r="AG16" s="3"/>
      <c r="AH16" s="53"/>
      <c r="AI16" s="3"/>
      <c r="AJ16" s="53"/>
      <c r="AK16" s="3"/>
      <c r="AL16" s="3"/>
      <c r="AM16" s="3"/>
      <c r="AN16" s="3"/>
      <c r="AO16" s="3"/>
      <c r="AP16" s="32"/>
      <c r="AQ16" s="32"/>
      <c r="AR16" s="16"/>
      <c r="AS16" s="16"/>
      <c r="AT16" s="16"/>
      <c r="AU16" s="16"/>
      <c r="AV16" s="16"/>
      <c r="AW16" s="16"/>
      <c r="AX16" s="16"/>
      <c r="AY16" s="16"/>
      <c r="AZ16" s="124">
        <v>150437.25</v>
      </c>
      <c r="BA16" s="123">
        <v>1</v>
      </c>
      <c r="BB16" s="16"/>
      <c r="BC16" s="16"/>
      <c r="BD16" s="16"/>
      <c r="BE16" s="31"/>
      <c r="BF16" s="3"/>
      <c r="BG16" s="3"/>
      <c r="BH16" s="3"/>
      <c r="BI16" s="3"/>
      <c r="BJ16" s="32"/>
      <c r="BK16" s="32"/>
      <c r="BL16" s="32"/>
      <c r="BM16" s="32"/>
      <c r="BN16" s="32"/>
      <c r="BO16" s="32"/>
      <c r="BP16" s="32"/>
      <c r="BQ16" s="32"/>
      <c r="BR16" s="38"/>
      <c r="BS16" s="32"/>
      <c r="BT16" s="38"/>
      <c r="BU16" s="32"/>
      <c r="BV16" s="38"/>
      <c r="BW16" s="32"/>
      <c r="BX16" s="133"/>
      <c r="BY16" s="131"/>
      <c r="BZ16" s="3"/>
      <c r="CA16" s="141"/>
      <c r="CB16" s="140"/>
      <c r="CC16" s="140"/>
    </row>
    <row r="17" spans="1:81" x14ac:dyDescent="0.25">
      <c r="A17" s="23" t="s">
        <v>32</v>
      </c>
      <c r="B17" s="22">
        <v>330000</v>
      </c>
      <c r="C17" s="23">
        <v>2</v>
      </c>
      <c r="D17" s="22">
        <v>175000</v>
      </c>
      <c r="E17" s="23"/>
      <c r="F17" s="22"/>
      <c r="G17" s="23"/>
      <c r="H17" s="24"/>
      <c r="I17" s="50"/>
      <c r="J17" s="26"/>
      <c r="K17" s="51"/>
      <c r="L17" s="26"/>
      <c r="M17" s="51"/>
      <c r="N17" s="26"/>
      <c r="O17" s="51"/>
      <c r="P17" s="26"/>
      <c r="Q17" s="51"/>
      <c r="R17" s="28"/>
      <c r="S17" s="8"/>
      <c r="T17" s="28"/>
      <c r="U17" s="8"/>
      <c r="V17" s="28"/>
      <c r="W17" s="8"/>
      <c r="X17" s="28"/>
      <c r="Y17" s="8"/>
      <c r="Z17" s="28"/>
      <c r="AA17" s="8"/>
      <c r="AB17" s="57"/>
      <c r="AC17" s="29"/>
      <c r="AD17" s="53"/>
      <c r="AE17" s="3"/>
      <c r="AF17" s="53"/>
      <c r="AG17" s="3"/>
      <c r="AH17" s="53"/>
      <c r="AI17" s="3"/>
      <c r="AJ17" s="53"/>
      <c r="AK17" s="3"/>
      <c r="AL17" s="3"/>
      <c r="AM17" s="3"/>
      <c r="AN17" s="3"/>
      <c r="AO17" s="3"/>
      <c r="AP17" s="32"/>
      <c r="AQ17" s="32"/>
      <c r="AR17" s="16"/>
      <c r="AS17" s="16"/>
      <c r="AT17" s="16"/>
      <c r="AU17" s="16"/>
      <c r="AV17" s="16"/>
      <c r="AW17" s="16"/>
      <c r="AX17" s="16"/>
      <c r="AY17" s="16"/>
      <c r="AZ17" s="124"/>
      <c r="BA17" s="123"/>
      <c r="BB17" s="16"/>
      <c r="BC17" s="16"/>
      <c r="BD17" s="16"/>
      <c r="BE17" s="31"/>
      <c r="BF17" s="3"/>
      <c r="BG17" s="3"/>
      <c r="BH17" s="3"/>
      <c r="BI17" s="3"/>
      <c r="BJ17" s="32"/>
      <c r="BK17" s="32"/>
      <c r="BL17" s="32"/>
      <c r="BM17" s="32"/>
      <c r="BN17" s="32"/>
      <c r="BO17" s="32"/>
      <c r="BP17" s="32"/>
      <c r="BQ17" s="32"/>
      <c r="BR17" s="38"/>
      <c r="BS17" s="32"/>
      <c r="BT17" s="38"/>
      <c r="BU17" s="32"/>
      <c r="BV17" s="38"/>
      <c r="BW17" s="32"/>
      <c r="BX17" s="133"/>
      <c r="BY17" s="131"/>
      <c r="BZ17" s="3"/>
      <c r="CA17" s="141"/>
      <c r="CB17" s="140"/>
      <c r="CC17" s="140"/>
    </row>
    <row r="18" spans="1:81" x14ac:dyDescent="0.25">
      <c r="A18" s="23" t="s">
        <v>33</v>
      </c>
      <c r="B18" s="22">
        <v>555000</v>
      </c>
      <c r="C18" s="23">
        <v>3</v>
      </c>
      <c r="D18" s="22"/>
      <c r="E18" s="23"/>
      <c r="F18" s="22"/>
      <c r="G18" s="23"/>
      <c r="H18" s="24"/>
      <c r="I18" s="50"/>
      <c r="J18" s="26"/>
      <c r="K18" s="51"/>
      <c r="L18" s="26"/>
      <c r="M18" s="51"/>
      <c r="N18" s="26"/>
      <c r="O18" s="51"/>
      <c r="P18" s="26"/>
      <c r="Q18" s="51"/>
      <c r="R18" s="28">
        <v>185000</v>
      </c>
      <c r="S18" s="8">
        <v>1</v>
      </c>
      <c r="T18" s="28">
        <v>370000</v>
      </c>
      <c r="U18" s="8">
        <v>2</v>
      </c>
      <c r="V18" s="28">
        <v>370000</v>
      </c>
      <c r="W18" s="8">
        <v>2</v>
      </c>
      <c r="X18" s="28">
        <v>370000</v>
      </c>
      <c r="Y18" s="8">
        <v>2</v>
      </c>
      <c r="Z18" s="28">
        <v>370000</v>
      </c>
      <c r="AA18" s="8">
        <v>2</v>
      </c>
      <c r="AB18" s="58">
        <v>370000</v>
      </c>
      <c r="AC18" s="29">
        <v>2</v>
      </c>
      <c r="AD18" s="53"/>
      <c r="AE18" s="3"/>
      <c r="AF18" s="53"/>
      <c r="AG18" s="3"/>
      <c r="AH18" s="53"/>
      <c r="AI18" s="3"/>
      <c r="AJ18" s="53"/>
      <c r="AK18" s="3"/>
      <c r="AL18" s="3"/>
      <c r="AM18" s="3"/>
      <c r="AN18" s="3"/>
      <c r="AO18" s="3"/>
      <c r="AP18" s="32"/>
      <c r="AQ18" s="32"/>
      <c r="AR18" s="16"/>
      <c r="AS18" s="16"/>
      <c r="AT18" s="16"/>
      <c r="AU18" s="16"/>
      <c r="AV18" s="16"/>
      <c r="AW18" s="16"/>
      <c r="AX18" s="16"/>
      <c r="AY18" s="16"/>
      <c r="AZ18" s="124">
        <v>185000</v>
      </c>
      <c r="BA18" s="123">
        <v>1</v>
      </c>
      <c r="BB18" s="16"/>
      <c r="BC18" s="16"/>
      <c r="BD18" s="16"/>
      <c r="BE18" s="31"/>
      <c r="BF18" s="3"/>
      <c r="BG18" s="3"/>
      <c r="BH18" s="3"/>
      <c r="BI18" s="3"/>
      <c r="BJ18" s="32"/>
      <c r="BK18" s="32"/>
      <c r="BL18" s="32"/>
      <c r="BM18" s="32"/>
      <c r="BN18" s="32"/>
      <c r="BO18" s="32"/>
      <c r="BP18" s="32"/>
      <c r="BQ18" s="32"/>
      <c r="BR18" s="38"/>
      <c r="BS18" s="32"/>
      <c r="BT18" s="38"/>
      <c r="BU18" s="32"/>
      <c r="BV18" s="38"/>
      <c r="BW18" s="32"/>
      <c r="BX18" s="133"/>
      <c r="BY18" s="131"/>
      <c r="BZ18" s="3"/>
      <c r="CA18" s="141"/>
      <c r="CB18" s="140"/>
      <c r="CC18" s="140"/>
    </row>
    <row r="19" spans="1:81" x14ac:dyDescent="0.25">
      <c r="A19" s="23" t="s">
        <v>21</v>
      </c>
      <c r="B19" s="22">
        <v>478200</v>
      </c>
      <c r="C19" s="23">
        <v>3</v>
      </c>
      <c r="D19" s="22">
        <v>321800</v>
      </c>
      <c r="E19" s="23">
        <v>2</v>
      </c>
      <c r="F19" s="22">
        <v>67759.8</v>
      </c>
      <c r="G19" s="23">
        <v>1</v>
      </c>
      <c r="H19" s="24"/>
      <c r="I19" s="50"/>
      <c r="J19" s="26"/>
      <c r="K19" s="51"/>
      <c r="L19" s="26"/>
      <c r="M19" s="51"/>
      <c r="N19" s="26"/>
      <c r="O19" s="51"/>
      <c r="P19" s="26"/>
      <c r="Q19" s="51"/>
      <c r="R19" s="28"/>
      <c r="S19" s="8"/>
      <c r="T19" s="28"/>
      <c r="U19" s="8"/>
      <c r="V19" s="28"/>
      <c r="W19" s="8"/>
      <c r="X19" s="28"/>
      <c r="Y19" s="8"/>
      <c r="Z19" s="28"/>
      <c r="AA19" s="8"/>
      <c r="AB19" s="57"/>
      <c r="AC19" s="29"/>
      <c r="AD19" s="53"/>
      <c r="AE19" s="3"/>
      <c r="AF19" s="53"/>
      <c r="AG19" s="3"/>
      <c r="AH19" s="53"/>
      <c r="AI19" s="3"/>
      <c r="AJ19" s="53"/>
      <c r="AK19" s="3"/>
      <c r="AL19" s="3"/>
      <c r="AM19" s="3"/>
      <c r="AN19" s="3"/>
      <c r="AO19" s="3"/>
      <c r="AP19" s="32"/>
      <c r="AQ19" s="32"/>
      <c r="AR19" s="16"/>
      <c r="AS19" s="16"/>
      <c r="AT19" s="16"/>
      <c r="AU19" s="16"/>
      <c r="AV19" s="16"/>
      <c r="AW19" s="16"/>
      <c r="AX19" s="16"/>
      <c r="AY19" s="16"/>
      <c r="AZ19" s="123"/>
      <c r="BA19" s="123"/>
      <c r="BB19" s="16"/>
      <c r="BC19" s="16"/>
      <c r="BD19" s="16"/>
      <c r="BE19" s="31"/>
      <c r="BF19" s="3"/>
      <c r="BG19" s="3"/>
      <c r="BH19" s="3"/>
      <c r="BI19" s="3"/>
      <c r="BJ19" s="32"/>
      <c r="BK19" s="32"/>
      <c r="BL19" s="32"/>
      <c r="BM19" s="32"/>
      <c r="BN19" s="32"/>
      <c r="BO19" s="32"/>
      <c r="BP19" s="32"/>
      <c r="BQ19" s="32"/>
      <c r="BR19" s="38"/>
      <c r="BS19" s="32"/>
      <c r="BT19" s="38"/>
      <c r="BU19" s="32"/>
      <c r="BV19" s="38"/>
      <c r="BW19" s="32"/>
      <c r="BX19" s="133"/>
      <c r="BY19" s="131"/>
      <c r="BZ19" s="3"/>
      <c r="CA19" s="141"/>
      <c r="CB19" s="140"/>
      <c r="CC19" s="140"/>
    </row>
    <row r="20" spans="1:81" x14ac:dyDescent="0.25">
      <c r="A20" s="59" t="s">
        <v>24</v>
      </c>
      <c r="B20" s="40">
        <f t="shared" ref="B20:S20" si="0">SUM(B11:B19)</f>
        <v>3123200</v>
      </c>
      <c r="C20" s="41">
        <f t="shared" si="0"/>
        <v>20</v>
      </c>
      <c r="D20" s="40">
        <f t="shared" si="0"/>
        <v>1536800</v>
      </c>
      <c r="E20" s="41">
        <f t="shared" si="0"/>
        <v>9</v>
      </c>
      <c r="F20" s="40">
        <f t="shared" si="0"/>
        <v>891248.8600000001</v>
      </c>
      <c r="G20" s="41">
        <f t="shared" si="0"/>
        <v>7</v>
      </c>
      <c r="H20" s="42">
        <f t="shared" si="0"/>
        <v>450000</v>
      </c>
      <c r="I20" s="43">
        <f t="shared" si="0"/>
        <v>3</v>
      </c>
      <c r="J20" s="44">
        <f t="shared" si="0"/>
        <v>255000</v>
      </c>
      <c r="K20" s="45">
        <f t="shared" si="0"/>
        <v>2</v>
      </c>
      <c r="L20" s="44">
        <f t="shared" si="0"/>
        <v>255000</v>
      </c>
      <c r="M20" s="45">
        <f t="shared" si="0"/>
        <v>2</v>
      </c>
      <c r="N20" s="44">
        <f t="shared" si="0"/>
        <v>255000</v>
      </c>
      <c r="O20" s="45">
        <f t="shared" si="0"/>
        <v>2</v>
      </c>
      <c r="P20" s="44">
        <f t="shared" si="0"/>
        <v>415000</v>
      </c>
      <c r="Q20" s="45">
        <f t="shared" si="0"/>
        <v>3</v>
      </c>
      <c r="R20" s="28">
        <f t="shared" si="0"/>
        <v>600000</v>
      </c>
      <c r="S20" s="8">
        <f t="shared" si="0"/>
        <v>4</v>
      </c>
      <c r="T20" s="28">
        <v>785000</v>
      </c>
      <c r="U20" s="8">
        <v>5</v>
      </c>
      <c r="V20" s="28">
        <v>785000</v>
      </c>
      <c r="W20" s="8">
        <v>5</v>
      </c>
      <c r="X20" s="28">
        <v>785000</v>
      </c>
      <c r="Y20" s="8">
        <v>5</v>
      </c>
      <c r="Z20" s="28">
        <v>785000</v>
      </c>
      <c r="AA20" s="8">
        <v>5</v>
      </c>
      <c r="AB20" s="60">
        <f>SUM(AB11:AB19)</f>
        <v>1080000</v>
      </c>
      <c r="AC20" s="29">
        <f>SUM(AC11:AC19)</f>
        <v>7</v>
      </c>
      <c r="AD20" s="53">
        <v>145000</v>
      </c>
      <c r="AE20" s="3">
        <v>1</v>
      </c>
      <c r="AF20" s="53">
        <v>145000</v>
      </c>
      <c r="AG20" s="3">
        <v>0</v>
      </c>
      <c r="AH20" s="53">
        <f t="shared" ref="AH20:AM20" si="1">SUM(AH11:AH19)</f>
        <v>265000</v>
      </c>
      <c r="AI20" s="3">
        <f t="shared" si="1"/>
        <v>2</v>
      </c>
      <c r="AJ20" s="53">
        <f t="shared" si="1"/>
        <v>265000</v>
      </c>
      <c r="AK20" s="3">
        <f t="shared" si="1"/>
        <v>2</v>
      </c>
      <c r="AL20" s="53">
        <f t="shared" si="1"/>
        <v>535000</v>
      </c>
      <c r="AM20" s="3">
        <f t="shared" si="1"/>
        <v>4</v>
      </c>
      <c r="AN20" s="53">
        <v>670000</v>
      </c>
      <c r="AO20" s="3">
        <v>5</v>
      </c>
      <c r="AP20" s="34">
        <v>670000</v>
      </c>
      <c r="AQ20" s="32">
        <v>5</v>
      </c>
      <c r="AR20" s="33">
        <f t="shared" ref="AR20:BA20" si="2">SUM(AR11:AR19)</f>
        <v>670000</v>
      </c>
      <c r="AS20" s="16">
        <f t="shared" si="2"/>
        <v>5</v>
      </c>
      <c r="AT20" s="33">
        <f t="shared" si="2"/>
        <v>670000</v>
      </c>
      <c r="AU20" s="16">
        <f t="shared" si="2"/>
        <v>5</v>
      </c>
      <c r="AV20" s="33">
        <f t="shared" si="2"/>
        <v>790000</v>
      </c>
      <c r="AW20" s="16">
        <f t="shared" si="2"/>
        <v>6</v>
      </c>
      <c r="AX20" s="33">
        <f t="shared" si="2"/>
        <v>790000</v>
      </c>
      <c r="AY20" s="16">
        <f t="shared" si="2"/>
        <v>6</v>
      </c>
      <c r="AZ20" s="124">
        <f t="shared" si="2"/>
        <v>1405437.25</v>
      </c>
      <c r="BA20" s="123">
        <f t="shared" si="2"/>
        <v>10</v>
      </c>
      <c r="BB20" s="16">
        <v>0</v>
      </c>
      <c r="BC20" s="16">
        <v>0</v>
      </c>
      <c r="BD20" s="16">
        <v>0</v>
      </c>
      <c r="BE20" s="31">
        <v>0</v>
      </c>
      <c r="BF20" s="3">
        <v>0</v>
      </c>
      <c r="BG20" s="3">
        <v>0</v>
      </c>
      <c r="BH20" s="3">
        <f>SUM(BH13, BH15)</f>
        <v>305000</v>
      </c>
      <c r="BI20" s="3">
        <v>2</v>
      </c>
      <c r="BJ20" s="32">
        <f>SUM(BJ13, BJ15)</f>
        <v>305000</v>
      </c>
      <c r="BK20" s="32">
        <v>2</v>
      </c>
      <c r="BL20" s="32">
        <f>SUM(BL12, BL13, BL15)</f>
        <v>440000</v>
      </c>
      <c r="BM20" s="32">
        <v>3</v>
      </c>
      <c r="BN20" s="32">
        <f>SUM(BN12, BN13, BN15)</f>
        <v>600000</v>
      </c>
      <c r="BO20" s="32">
        <f>SUM(BO12, BO13, BO15)</f>
        <v>4</v>
      </c>
      <c r="BP20" s="32">
        <f>SUM(BP11, BP12, BP13, BP15)</f>
        <v>720000</v>
      </c>
      <c r="BQ20" s="32">
        <v>5</v>
      </c>
      <c r="BR20" s="38">
        <f t="shared" ref="BR20:BW20" si="3">BR11+BR12+BR13+BR15</f>
        <v>840000</v>
      </c>
      <c r="BS20" s="32">
        <f t="shared" si="3"/>
        <v>6</v>
      </c>
      <c r="BT20" s="38">
        <f t="shared" si="3"/>
        <v>840000</v>
      </c>
      <c r="BU20" s="32">
        <f t="shared" si="3"/>
        <v>6</v>
      </c>
      <c r="BV20" s="38">
        <f t="shared" si="3"/>
        <v>840000</v>
      </c>
      <c r="BW20" s="32">
        <f t="shared" si="3"/>
        <v>6</v>
      </c>
      <c r="BX20" s="133">
        <v>985000</v>
      </c>
      <c r="BY20" s="131">
        <v>7</v>
      </c>
      <c r="BZ20" s="3">
        <v>0</v>
      </c>
      <c r="CA20" s="141">
        <v>0</v>
      </c>
      <c r="CB20" s="140">
        <v>0</v>
      </c>
      <c r="CC20" s="140">
        <v>0</v>
      </c>
    </row>
    <row r="21" spans="1:81" ht="30.75" customHeight="1" x14ac:dyDescent="0.25">
      <c r="A21" s="145" t="s">
        <v>34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X21" s="129"/>
      <c r="BY21" s="129"/>
    </row>
    <row r="22" spans="1:81" ht="56.25" customHeight="1" x14ac:dyDescent="0.25">
      <c r="A22" s="61" t="s">
        <v>35</v>
      </c>
      <c r="B22" s="24">
        <v>2677485.9900000002</v>
      </c>
      <c r="C22" s="25">
        <v>94</v>
      </c>
      <c r="D22" s="24">
        <v>3741000</v>
      </c>
      <c r="E22" s="25">
        <v>127</v>
      </c>
      <c r="F22" s="24">
        <v>4168881.41</v>
      </c>
      <c r="G22" s="25">
        <v>112</v>
      </c>
      <c r="H22" s="42">
        <v>4220080.07</v>
      </c>
      <c r="I22" s="50">
        <v>157</v>
      </c>
      <c r="J22" s="24">
        <v>984000</v>
      </c>
      <c r="K22" s="50">
        <v>126</v>
      </c>
      <c r="L22" s="24">
        <v>1332000</v>
      </c>
      <c r="M22" s="50">
        <v>126</v>
      </c>
      <c r="N22" s="24">
        <v>1720714.16</v>
      </c>
      <c r="O22" s="50">
        <v>131</v>
      </c>
      <c r="P22" s="24">
        <v>2071714.16</v>
      </c>
      <c r="Q22" s="50">
        <v>131</v>
      </c>
      <c r="R22" s="36">
        <v>2428714.16</v>
      </c>
      <c r="S22" s="29">
        <v>132</v>
      </c>
      <c r="T22" s="36">
        <v>2521714.16</v>
      </c>
      <c r="U22" s="29">
        <v>133</v>
      </c>
      <c r="V22" s="36">
        <v>2941714.16</v>
      </c>
      <c r="W22" s="29">
        <v>133</v>
      </c>
      <c r="X22" s="36">
        <v>3229714.16</v>
      </c>
      <c r="Y22" s="29">
        <v>140</v>
      </c>
      <c r="Z22" s="36">
        <v>4467314.16</v>
      </c>
      <c r="AA22" s="29">
        <v>142</v>
      </c>
      <c r="AB22" s="36">
        <v>5166514.16</v>
      </c>
      <c r="AC22" s="29">
        <v>154</v>
      </c>
      <c r="AD22" s="36">
        <v>657800</v>
      </c>
      <c r="AE22" s="62">
        <v>107</v>
      </c>
      <c r="AF22" s="63">
        <v>682800</v>
      </c>
      <c r="AG22" s="62">
        <v>109</v>
      </c>
      <c r="AH22" s="63">
        <v>2110400</v>
      </c>
      <c r="AI22" s="62">
        <v>127</v>
      </c>
      <c r="AJ22" s="63">
        <v>3345000</v>
      </c>
      <c r="AK22" s="62">
        <v>138</v>
      </c>
      <c r="AL22" s="63">
        <v>4306828.6399999997</v>
      </c>
      <c r="AM22" s="62">
        <v>140</v>
      </c>
      <c r="AN22" s="63">
        <v>5266828.6399999997</v>
      </c>
      <c r="AO22" s="62">
        <v>141</v>
      </c>
      <c r="AP22" s="64">
        <v>6438028.6399999997</v>
      </c>
      <c r="AQ22" s="65">
        <v>143</v>
      </c>
      <c r="AR22" s="66">
        <v>7186828</v>
      </c>
      <c r="AS22" s="67">
        <v>148</v>
      </c>
      <c r="AT22" s="66">
        <v>7948428.6399999997</v>
      </c>
      <c r="AU22" s="67">
        <v>148</v>
      </c>
      <c r="AV22" s="66">
        <v>8783628.6400000006</v>
      </c>
      <c r="AW22" s="67">
        <v>148</v>
      </c>
      <c r="AX22" s="66">
        <v>9606028.6400000006</v>
      </c>
      <c r="AY22" s="16">
        <v>150</v>
      </c>
      <c r="AZ22" s="124">
        <v>10508428.640000001</v>
      </c>
      <c r="BA22" s="126">
        <v>152</v>
      </c>
      <c r="BB22" s="33">
        <v>822400</v>
      </c>
      <c r="BC22" s="16">
        <v>111</v>
      </c>
      <c r="BD22" s="33">
        <v>822400</v>
      </c>
      <c r="BE22" s="31">
        <v>111</v>
      </c>
      <c r="BF22" s="53">
        <v>2457600</v>
      </c>
      <c r="BG22" s="3">
        <v>140</v>
      </c>
      <c r="BH22" s="53">
        <v>3855170.95</v>
      </c>
      <c r="BI22" s="68">
        <v>146</v>
      </c>
      <c r="BJ22" s="53">
        <v>4939870.95</v>
      </c>
      <c r="BK22" s="69">
        <v>148</v>
      </c>
      <c r="BL22" s="53">
        <v>5983070.9500000002</v>
      </c>
      <c r="BM22" s="70">
        <v>150</v>
      </c>
      <c r="BN22" s="53">
        <v>6946787.0499999998</v>
      </c>
      <c r="BO22" s="70">
        <v>150</v>
      </c>
      <c r="BP22" s="53">
        <v>7535587.0499999998</v>
      </c>
      <c r="BQ22" s="70">
        <v>152</v>
      </c>
      <c r="BR22" s="38">
        <v>8591587.0500000007</v>
      </c>
      <c r="BS22" s="70">
        <v>154</v>
      </c>
      <c r="BT22" s="38">
        <v>9535587.0500000007</v>
      </c>
      <c r="BU22" s="70">
        <v>155</v>
      </c>
      <c r="BV22" s="38">
        <v>10479587.050000001</v>
      </c>
      <c r="BW22" s="70">
        <v>156</v>
      </c>
      <c r="BX22" s="133">
        <v>11193187.050000001</v>
      </c>
      <c r="BY22" s="135">
        <v>156</v>
      </c>
      <c r="BZ22" s="53">
        <v>816000</v>
      </c>
      <c r="CA22" s="141">
        <v>117</v>
      </c>
      <c r="CB22" s="144">
        <v>1049600</v>
      </c>
      <c r="CC22" s="140">
        <v>142</v>
      </c>
    </row>
    <row r="23" spans="1:81" ht="24.75" x14ac:dyDescent="0.25">
      <c r="A23" s="61" t="s">
        <v>36</v>
      </c>
      <c r="B23" s="14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9"/>
      <c r="AE23" s="1"/>
      <c r="AF23" s="1"/>
      <c r="AG23" s="1"/>
      <c r="AH23" s="7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BX23" s="129"/>
      <c r="BY23" s="129"/>
    </row>
    <row r="24" spans="1:81" x14ac:dyDescent="0.25">
      <c r="A24" s="72" t="s">
        <v>37</v>
      </c>
      <c r="B24" s="24">
        <v>285871.45</v>
      </c>
      <c r="C24" s="25">
        <v>40</v>
      </c>
      <c r="D24" s="24">
        <v>403218.87</v>
      </c>
      <c r="E24" s="25">
        <v>53</v>
      </c>
      <c r="F24" s="24">
        <v>396490.11</v>
      </c>
      <c r="G24" s="25">
        <v>59</v>
      </c>
      <c r="H24" s="24">
        <v>494248</v>
      </c>
      <c r="I24" s="50">
        <v>60</v>
      </c>
      <c r="J24" s="24">
        <v>150200.24</v>
      </c>
      <c r="K24" s="50">
        <v>29</v>
      </c>
      <c r="L24" s="24">
        <v>165832.54999999999</v>
      </c>
      <c r="M24" s="50">
        <v>32</v>
      </c>
      <c r="N24" s="24">
        <v>185935.91</v>
      </c>
      <c r="O24" s="50">
        <v>33</v>
      </c>
      <c r="P24" s="24">
        <v>215874.95</v>
      </c>
      <c r="Q24" s="50">
        <v>34</v>
      </c>
      <c r="R24" s="36">
        <v>277872.99</v>
      </c>
      <c r="S24" s="29">
        <v>38</v>
      </c>
      <c r="T24" s="36">
        <v>362115.99</v>
      </c>
      <c r="U24" s="29">
        <v>46</v>
      </c>
      <c r="V24" s="36">
        <v>436710.73</v>
      </c>
      <c r="W24" s="29">
        <v>51</v>
      </c>
      <c r="X24" s="36">
        <v>486099.39</v>
      </c>
      <c r="Y24" s="29">
        <v>53</v>
      </c>
      <c r="Z24" s="36">
        <v>552459.06000000006</v>
      </c>
      <c r="AA24" s="29">
        <v>58</v>
      </c>
      <c r="AB24" s="36">
        <v>637984.67000000004</v>
      </c>
      <c r="AC24" s="29">
        <v>66</v>
      </c>
      <c r="AD24" s="73"/>
      <c r="AE24" s="73"/>
      <c r="AF24" s="73"/>
      <c r="AG24" s="73"/>
      <c r="AH24" s="74"/>
      <c r="AI24" s="73"/>
      <c r="AJ24" s="62"/>
      <c r="AK24" s="62"/>
      <c r="AL24" s="1"/>
      <c r="AM24" s="1"/>
      <c r="AN24" s="1"/>
      <c r="AO24" s="1"/>
      <c r="AP24" s="1"/>
      <c r="AQ24" s="1"/>
      <c r="AR24" s="1"/>
      <c r="AS24" s="1"/>
      <c r="AT24" s="75"/>
      <c r="AU24" s="75"/>
      <c r="AV24" s="1"/>
      <c r="AW24" s="1"/>
      <c r="AX24" s="1"/>
      <c r="BX24" s="129"/>
      <c r="BY24" s="129"/>
    </row>
    <row r="25" spans="1:81" x14ac:dyDescent="0.25">
      <c r="A25" s="72" t="s">
        <v>38</v>
      </c>
      <c r="B25" s="24">
        <v>20400</v>
      </c>
      <c r="C25" s="25">
        <v>4</v>
      </c>
      <c r="D25" s="24">
        <v>37207.919999999998</v>
      </c>
      <c r="E25" s="25">
        <v>5</v>
      </c>
      <c r="F25" s="24">
        <v>48509.89</v>
      </c>
      <c r="G25" s="25">
        <v>3</v>
      </c>
      <c r="H25" s="24">
        <v>18000</v>
      </c>
      <c r="I25" s="50">
        <v>1</v>
      </c>
      <c r="J25" s="24"/>
      <c r="K25" s="50"/>
      <c r="L25" s="24">
        <v>0</v>
      </c>
      <c r="M25" s="50">
        <v>0</v>
      </c>
      <c r="N25" s="24">
        <v>0</v>
      </c>
      <c r="O25" s="50"/>
      <c r="P25" s="24">
        <v>0</v>
      </c>
      <c r="Q25" s="50"/>
      <c r="R25" s="36"/>
      <c r="S25" s="29">
        <v>0</v>
      </c>
      <c r="T25" s="36">
        <v>0</v>
      </c>
      <c r="U25" s="29">
        <v>0</v>
      </c>
      <c r="V25" s="36">
        <v>0</v>
      </c>
      <c r="W25" s="29">
        <v>0</v>
      </c>
      <c r="X25" s="36">
        <v>0</v>
      </c>
      <c r="Y25" s="29">
        <v>0</v>
      </c>
      <c r="Z25" s="36">
        <v>0</v>
      </c>
      <c r="AA25" s="29">
        <v>0</v>
      </c>
      <c r="AB25" s="29">
        <v>0</v>
      </c>
      <c r="AC25" s="29">
        <v>0</v>
      </c>
      <c r="AD25" s="73"/>
      <c r="AE25" s="73"/>
      <c r="AF25" s="73"/>
      <c r="AG25" s="73"/>
      <c r="AH25" s="74"/>
      <c r="AI25" s="73"/>
      <c r="AJ25" s="62"/>
      <c r="AK25" s="62"/>
      <c r="AL25" s="1"/>
      <c r="AM25" s="1"/>
      <c r="AN25" s="1"/>
      <c r="AO25" s="1"/>
      <c r="AP25" s="1"/>
      <c r="AQ25" s="1"/>
      <c r="AR25" s="1"/>
      <c r="AS25" s="1"/>
      <c r="AT25" s="75"/>
      <c r="AU25" s="75"/>
      <c r="AV25" s="1"/>
      <c r="AW25" s="1"/>
      <c r="AX25" s="1"/>
      <c r="BX25" s="129"/>
      <c r="BY25" s="129"/>
    </row>
    <row r="26" spans="1:81" x14ac:dyDescent="0.25">
      <c r="A26" s="76" t="s">
        <v>24</v>
      </c>
      <c r="B26" s="77">
        <f t="shared" ref="B26:K26" si="4">SUM(B24:B25)</f>
        <v>306271.45</v>
      </c>
      <c r="C26" s="78">
        <f t="shared" si="4"/>
        <v>44</v>
      </c>
      <c r="D26" s="79">
        <f t="shared" si="4"/>
        <v>440426.79</v>
      </c>
      <c r="E26" s="78">
        <f t="shared" si="4"/>
        <v>58</v>
      </c>
      <c r="F26" s="79">
        <f t="shared" si="4"/>
        <v>445000</v>
      </c>
      <c r="G26" s="80">
        <f t="shared" si="4"/>
        <v>62</v>
      </c>
      <c r="H26" s="79">
        <f t="shared" si="4"/>
        <v>512248</v>
      </c>
      <c r="I26" s="78">
        <f t="shared" si="4"/>
        <v>61</v>
      </c>
      <c r="J26" s="79">
        <f t="shared" si="4"/>
        <v>150200.24</v>
      </c>
      <c r="K26" s="78">
        <f t="shared" si="4"/>
        <v>29</v>
      </c>
      <c r="L26" s="42">
        <v>165832.54999999999</v>
      </c>
      <c r="M26" s="81">
        <v>32</v>
      </c>
      <c r="N26" s="42">
        <v>185935.91</v>
      </c>
      <c r="O26" s="81">
        <v>33</v>
      </c>
      <c r="P26" s="42">
        <f>SUM(P24:P25)</f>
        <v>215874.95</v>
      </c>
      <c r="Q26" s="81">
        <f>SUM(Q24:Q25)</f>
        <v>34</v>
      </c>
      <c r="R26" s="82">
        <v>277872.99</v>
      </c>
      <c r="S26" s="83">
        <v>38</v>
      </c>
      <c r="T26" s="82">
        <v>362115.99</v>
      </c>
      <c r="U26" s="83">
        <v>46</v>
      </c>
      <c r="V26" s="82">
        <f t="shared" ref="V26:AC26" si="5">SUM(V24:V25)</f>
        <v>436710.73</v>
      </c>
      <c r="W26" s="83">
        <f t="shared" si="5"/>
        <v>51</v>
      </c>
      <c r="X26" s="49">
        <f t="shared" si="5"/>
        <v>486099.39</v>
      </c>
      <c r="Y26" s="29">
        <f t="shared" si="5"/>
        <v>53</v>
      </c>
      <c r="Z26" s="49">
        <f t="shared" si="5"/>
        <v>552459.06000000006</v>
      </c>
      <c r="AA26" s="29">
        <f t="shared" si="5"/>
        <v>58</v>
      </c>
      <c r="AB26" s="49">
        <f t="shared" si="5"/>
        <v>637984.67000000004</v>
      </c>
      <c r="AC26" s="29">
        <f t="shared" si="5"/>
        <v>66</v>
      </c>
      <c r="AD26" s="73"/>
      <c r="AE26" s="73"/>
      <c r="AF26" s="73"/>
      <c r="AG26" s="73"/>
      <c r="AH26" s="74"/>
      <c r="AI26" s="73"/>
      <c r="AJ26" s="62"/>
      <c r="AK26" s="62"/>
      <c r="AL26" s="1"/>
      <c r="AM26" s="1"/>
      <c r="AN26" s="1"/>
      <c r="AO26" s="1"/>
      <c r="AP26" s="1"/>
      <c r="AQ26" s="1"/>
      <c r="AR26" s="1"/>
      <c r="AS26" s="1"/>
      <c r="AT26" s="75"/>
      <c r="AU26" s="75"/>
      <c r="AV26" s="1"/>
      <c r="AW26" s="1"/>
      <c r="AX26" s="1"/>
      <c r="BX26" s="129"/>
      <c r="BY26" s="129"/>
    </row>
    <row r="27" spans="1:81" ht="24.75" x14ac:dyDescent="0.25">
      <c r="A27" s="61" t="s">
        <v>39</v>
      </c>
      <c r="B27" s="155"/>
      <c r="C27" s="148"/>
      <c r="D27" s="148"/>
      <c r="E27" s="148"/>
      <c r="F27" s="148"/>
      <c r="G27" s="156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49"/>
      <c r="S27" s="29"/>
      <c r="T27" s="49"/>
      <c r="U27" s="29"/>
      <c r="V27" s="49"/>
      <c r="W27" s="29"/>
      <c r="X27" s="29"/>
      <c r="Y27" s="29"/>
      <c r="Z27" s="29"/>
      <c r="AA27" s="29"/>
      <c r="AB27" s="29"/>
      <c r="AC27" s="29"/>
      <c r="AD27" s="1"/>
      <c r="AE27" s="1"/>
      <c r="AF27" s="1"/>
      <c r="AG27" s="1"/>
      <c r="AH27" s="7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BX27" s="129"/>
      <c r="BY27" s="129"/>
    </row>
    <row r="28" spans="1:81" x14ac:dyDescent="0.25">
      <c r="A28" s="72" t="s">
        <v>37</v>
      </c>
      <c r="B28" s="24">
        <v>976160.56</v>
      </c>
      <c r="C28" s="25">
        <v>41</v>
      </c>
      <c r="D28" s="24">
        <v>1039365.8</v>
      </c>
      <c r="E28" s="25">
        <v>52</v>
      </c>
      <c r="F28" s="24">
        <v>676614.6</v>
      </c>
      <c r="G28" s="25">
        <v>29</v>
      </c>
      <c r="H28" s="24">
        <v>1234382.8999999999</v>
      </c>
      <c r="I28" s="50">
        <v>47</v>
      </c>
      <c r="J28" s="24">
        <v>127755</v>
      </c>
      <c r="K28" s="50">
        <v>6</v>
      </c>
      <c r="L28" s="24">
        <v>152755</v>
      </c>
      <c r="M28" s="50">
        <v>7</v>
      </c>
      <c r="N28" s="24">
        <v>215255</v>
      </c>
      <c r="O28" s="50">
        <v>10</v>
      </c>
      <c r="P28" s="24">
        <v>246260</v>
      </c>
      <c r="Q28" s="50">
        <v>11</v>
      </c>
      <c r="R28" s="36">
        <v>284556</v>
      </c>
      <c r="S28" s="29">
        <v>12</v>
      </c>
      <c r="T28" s="36">
        <v>265551</v>
      </c>
      <c r="U28" s="29">
        <v>12</v>
      </c>
      <c r="V28" s="36">
        <v>265551</v>
      </c>
      <c r="W28" s="29">
        <v>12</v>
      </c>
      <c r="X28" s="36">
        <v>428106.7</v>
      </c>
      <c r="Y28" s="29">
        <v>20</v>
      </c>
      <c r="Z28" s="36">
        <v>642553.19999999995</v>
      </c>
      <c r="AA28" s="29">
        <v>33</v>
      </c>
      <c r="AB28" s="36">
        <v>793318.2</v>
      </c>
      <c r="AC28" s="29">
        <v>44</v>
      </c>
      <c r="AD28" s="36">
        <v>38500</v>
      </c>
      <c r="AE28" s="62">
        <v>2</v>
      </c>
      <c r="AF28" s="36">
        <v>38500</v>
      </c>
      <c r="AG28" s="62">
        <v>2</v>
      </c>
      <c r="AH28" s="36">
        <v>38500</v>
      </c>
      <c r="AI28" s="62">
        <v>2</v>
      </c>
      <c r="AJ28" s="36">
        <v>38500</v>
      </c>
      <c r="AK28" s="62">
        <v>2</v>
      </c>
      <c r="AL28" s="36">
        <v>50500</v>
      </c>
      <c r="AM28" s="62">
        <v>3</v>
      </c>
      <c r="AN28" s="85">
        <v>74570</v>
      </c>
      <c r="AO28" s="62">
        <v>4</v>
      </c>
      <c r="AP28" s="86">
        <v>74570</v>
      </c>
      <c r="AQ28" s="65">
        <v>4</v>
      </c>
      <c r="AR28" s="86">
        <v>74570</v>
      </c>
      <c r="AS28" s="65">
        <v>4</v>
      </c>
      <c r="AT28" s="86">
        <v>74570</v>
      </c>
      <c r="AU28" s="67">
        <v>4</v>
      </c>
      <c r="AV28" s="86">
        <v>204635</v>
      </c>
      <c r="AW28" s="67">
        <v>11</v>
      </c>
      <c r="AX28" s="86">
        <v>525877</v>
      </c>
      <c r="AY28" s="67">
        <v>24</v>
      </c>
      <c r="AZ28" s="127">
        <v>755356.8</v>
      </c>
      <c r="BA28" s="123">
        <v>38</v>
      </c>
      <c r="BB28" s="33">
        <v>70719.199999999997</v>
      </c>
      <c r="BC28" s="16">
        <v>6</v>
      </c>
      <c r="BD28" s="33">
        <v>199309.2</v>
      </c>
      <c r="BE28" s="31">
        <v>11</v>
      </c>
      <c r="BF28" s="53">
        <v>214309.2</v>
      </c>
      <c r="BG28" s="3">
        <v>12</v>
      </c>
      <c r="BH28" s="34">
        <v>214309.2</v>
      </c>
      <c r="BI28" s="32">
        <v>12</v>
      </c>
      <c r="BJ28" s="34">
        <v>214309.2</v>
      </c>
      <c r="BK28" s="32">
        <v>12</v>
      </c>
      <c r="BL28" s="34">
        <v>214309.2</v>
      </c>
      <c r="BM28" s="32">
        <v>12</v>
      </c>
      <c r="BN28" s="34">
        <v>214309.2</v>
      </c>
      <c r="BO28" s="32">
        <v>12</v>
      </c>
      <c r="BP28" s="34">
        <v>214309.2</v>
      </c>
      <c r="BQ28" s="32">
        <v>12</v>
      </c>
      <c r="BR28" s="38">
        <v>214309.2</v>
      </c>
      <c r="BS28" s="32">
        <v>12</v>
      </c>
      <c r="BT28" s="38">
        <v>262723.20000000001</v>
      </c>
      <c r="BU28" s="32">
        <v>14</v>
      </c>
      <c r="BV28" s="38">
        <v>668773.19999999995</v>
      </c>
      <c r="BW28" s="32">
        <v>30</v>
      </c>
      <c r="BX28" s="133">
        <v>893853.2</v>
      </c>
      <c r="BY28" s="131">
        <v>39</v>
      </c>
      <c r="BZ28" s="53">
        <v>100000</v>
      </c>
      <c r="CA28" s="141">
        <v>4</v>
      </c>
      <c r="CB28" s="144">
        <v>125000</v>
      </c>
      <c r="CC28" s="140">
        <v>5</v>
      </c>
    </row>
    <row r="29" spans="1:81" x14ac:dyDescent="0.25">
      <c r="A29" s="72" t="s">
        <v>38</v>
      </c>
      <c r="B29" s="24">
        <v>40082</v>
      </c>
      <c r="C29" s="25">
        <v>3</v>
      </c>
      <c r="D29" s="24">
        <v>190634.2</v>
      </c>
      <c r="E29" s="25">
        <v>11</v>
      </c>
      <c r="F29" s="24">
        <v>86835</v>
      </c>
      <c r="G29" s="25">
        <v>5</v>
      </c>
      <c r="H29" s="24">
        <v>67371</v>
      </c>
      <c r="I29" s="50">
        <v>3</v>
      </c>
      <c r="J29" s="24">
        <v>12500</v>
      </c>
      <c r="K29" s="50">
        <v>1</v>
      </c>
      <c r="L29" s="24">
        <v>0</v>
      </c>
      <c r="M29" s="50">
        <v>0</v>
      </c>
      <c r="N29" s="24">
        <v>0</v>
      </c>
      <c r="O29" s="50">
        <v>0</v>
      </c>
      <c r="P29" s="24">
        <v>0</v>
      </c>
      <c r="Q29" s="50">
        <v>0</v>
      </c>
      <c r="R29" s="36"/>
      <c r="S29" s="29">
        <v>0</v>
      </c>
      <c r="T29" s="36">
        <v>16250</v>
      </c>
      <c r="U29" s="36">
        <v>1</v>
      </c>
      <c r="V29" s="36">
        <v>16250</v>
      </c>
      <c r="W29" s="36">
        <v>1</v>
      </c>
      <c r="X29" s="36">
        <v>76010</v>
      </c>
      <c r="Y29" s="25">
        <v>5</v>
      </c>
      <c r="Z29" s="36">
        <v>118710</v>
      </c>
      <c r="AA29" s="36">
        <v>8</v>
      </c>
      <c r="AB29" s="36">
        <v>145180</v>
      </c>
      <c r="AC29" s="29">
        <v>10</v>
      </c>
      <c r="AD29" s="62"/>
      <c r="AE29" s="87">
        <v>0</v>
      </c>
      <c r="AF29" s="62"/>
      <c r="AG29" s="62">
        <v>0</v>
      </c>
      <c r="AH29" s="62"/>
      <c r="AI29" s="62">
        <v>0</v>
      </c>
      <c r="AJ29" s="62"/>
      <c r="AK29" s="62">
        <v>0</v>
      </c>
      <c r="AL29" s="62">
        <v>0</v>
      </c>
      <c r="AM29" s="62">
        <v>0</v>
      </c>
      <c r="AN29" s="88">
        <v>0</v>
      </c>
      <c r="AO29" s="62">
        <v>0</v>
      </c>
      <c r="AP29" s="86">
        <v>0</v>
      </c>
      <c r="AQ29" s="65">
        <v>0</v>
      </c>
      <c r="AR29" s="86">
        <v>0</v>
      </c>
      <c r="AS29" s="65">
        <v>0</v>
      </c>
      <c r="AT29" s="86">
        <v>0</v>
      </c>
      <c r="AU29" s="67">
        <v>0</v>
      </c>
      <c r="AV29" s="86">
        <v>61930</v>
      </c>
      <c r="AW29" s="67">
        <v>3</v>
      </c>
      <c r="AX29" s="86">
        <v>126163</v>
      </c>
      <c r="AY29" s="67">
        <v>7</v>
      </c>
      <c r="AZ29" s="127">
        <v>195683.20000000001</v>
      </c>
      <c r="BA29" s="123">
        <v>10</v>
      </c>
      <c r="BB29" s="33">
        <v>0</v>
      </c>
      <c r="BC29" s="16">
        <v>0</v>
      </c>
      <c r="BD29" s="33">
        <v>19930</v>
      </c>
      <c r="BE29" s="31">
        <v>2</v>
      </c>
      <c r="BF29" s="53">
        <v>19930</v>
      </c>
      <c r="BG29" s="3">
        <v>2</v>
      </c>
      <c r="BH29" s="34">
        <v>19930</v>
      </c>
      <c r="BI29" s="32">
        <v>2</v>
      </c>
      <c r="BJ29" s="34">
        <v>19930</v>
      </c>
      <c r="BK29" s="32">
        <v>2</v>
      </c>
      <c r="BL29" s="34">
        <v>19930</v>
      </c>
      <c r="BM29" s="32">
        <v>2</v>
      </c>
      <c r="BN29" s="34">
        <v>19930</v>
      </c>
      <c r="BO29" s="32">
        <v>2</v>
      </c>
      <c r="BP29" s="34">
        <v>19930</v>
      </c>
      <c r="BQ29" s="32">
        <v>2</v>
      </c>
      <c r="BR29" s="38">
        <v>43015</v>
      </c>
      <c r="BS29" s="32">
        <v>3</v>
      </c>
      <c r="BT29" s="38">
        <v>68015</v>
      </c>
      <c r="BU29" s="32">
        <v>4</v>
      </c>
      <c r="BV29" s="38">
        <v>85115</v>
      </c>
      <c r="BW29" s="32">
        <v>5</v>
      </c>
      <c r="BX29" s="133">
        <v>107055</v>
      </c>
      <c r="BY29" s="131">
        <v>6</v>
      </c>
      <c r="BZ29" s="3">
        <v>0</v>
      </c>
      <c r="CA29" s="141">
        <v>0</v>
      </c>
      <c r="CB29" s="140"/>
      <c r="CC29" s="140"/>
    </row>
    <row r="30" spans="1:81" x14ac:dyDescent="0.25">
      <c r="A30" s="76" t="s">
        <v>24</v>
      </c>
      <c r="B30" s="42">
        <f t="shared" ref="B30:K30" si="6">SUM(B28:B29)</f>
        <v>1016242.56</v>
      </c>
      <c r="C30" s="43">
        <f t="shared" si="6"/>
        <v>44</v>
      </c>
      <c r="D30" s="42">
        <f t="shared" si="6"/>
        <v>1230000</v>
      </c>
      <c r="E30" s="43">
        <f t="shared" si="6"/>
        <v>63</v>
      </c>
      <c r="F30" s="42">
        <f t="shared" si="6"/>
        <v>763449.6</v>
      </c>
      <c r="G30" s="43">
        <f t="shared" si="6"/>
        <v>34</v>
      </c>
      <c r="H30" s="42">
        <f t="shared" si="6"/>
        <v>1301753.8999999999</v>
      </c>
      <c r="I30" s="43">
        <f t="shared" si="6"/>
        <v>50</v>
      </c>
      <c r="J30" s="42">
        <f t="shared" si="6"/>
        <v>140255</v>
      </c>
      <c r="K30" s="43">
        <f t="shared" si="6"/>
        <v>7</v>
      </c>
      <c r="L30" s="42">
        <v>152755</v>
      </c>
      <c r="M30" s="43">
        <v>7</v>
      </c>
      <c r="N30" s="42">
        <v>215255</v>
      </c>
      <c r="O30" s="43">
        <v>10</v>
      </c>
      <c r="P30" s="42">
        <f>SUM(P28:P29)</f>
        <v>246260</v>
      </c>
      <c r="Q30" s="43">
        <f>SUM(Q28:Q29)</f>
        <v>11</v>
      </c>
      <c r="R30" s="82">
        <v>284556</v>
      </c>
      <c r="S30" s="83">
        <v>12</v>
      </c>
      <c r="T30" s="82">
        <f>SUM(T28:T29)</f>
        <v>281801</v>
      </c>
      <c r="U30" s="82">
        <v>13</v>
      </c>
      <c r="V30" s="82">
        <f>SUM(V28:V29)</f>
        <v>281801</v>
      </c>
      <c r="W30" s="82">
        <v>13</v>
      </c>
      <c r="X30" s="49">
        <f t="shared" ref="X30:AC30" si="7">SUM(X28:X29)</f>
        <v>504116.7</v>
      </c>
      <c r="Y30" s="29">
        <f t="shared" si="7"/>
        <v>25</v>
      </c>
      <c r="Z30" s="49">
        <f t="shared" si="7"/>
        <v>761263.2</v>
      </c>
      <c r="AA30" s="29">
        <f t="shared" si="7"/>
        <v>41</v>
      </c>
      <c r="AB30" s="49">
        <f t="shared" si="7"/>
        <v>938498.2</v>
      </c>
      <c r="AC30" s="29">
        <f t="shared" si="7"/>
        <v>54</v>
      </c>
      <c r="AD30" s="36">
        <v>38500</v>
      </c>
      <c r="AE30" s="62">
        <v>2</v>
      </c>
      <c r="AF30" s="36">
        <v>38500</v>
      </c>
      <c r="AG30" s="62">
        <v>2</v>
      </c>
      <c r="AH30" s="36">
        <v>38500</v>
      </c>
      <c r="AI30" s="62">
        <v>2</v>
      </c>
      <c r="AJ30" s="36">
        <v>38500</v>
      </c>
      <c r="AK30" s="62">
        <v>2</v>
      </c>
      <c r="AL30" s="63">
        <f>SUM(AL28:AL29)</f>
        <v>50500</v>
      </c>
      <c r="AM30" s="62">
        <f>SUM(AM28:AM29)</f>
        <v>3</v>
      </c>
      <c r="AN30" s="88">
        <v>74570</v>
      </c>
      <c r="AO30" s="62">
        <v>4</v>
      </c>
      <c r="AP30" s="86">
        <v>74570</v>
      </c>
      <c r="AQ30" s="65">
        <v>4</v>
      </c>
      <c r="AR30" s="86">
        <v>74570</v>
      </c>
      <c r="AS30" s="65">
        <v>4</v>
      </c>
      <c r="AT30" s="86">
        <v>74570</v>
      </c>
      <c r="AU30" s="67">
        <v>4</v>
      </c>
      <c r="AV30" s="86">
        <f t="shared" ref="AV30:BE30" si="8">SUM(AV28:AV29)</f>
        <v>266565</v>
      </c>
      <c r="AW30" s="67">
        <f t="shared" si="8"/>
        <v>14</v>
      </c>
      <c r="AX30" s="86">
        <f t="shared" si="8"/>
        <v>652040</v>
      </c>
      <c r="AY30" s="67">
        <f t="shared" si="8"/>
        <v>31</v>
      </c>
      <c r="AZ30" s="127">
        <f t="shared" si="8"/>
        <v>951040</v>
      </c>
      <c r="BA30" s="123">
        <f t="shared" si="8"/>
        <v>48</v>
      </c>
      <c r="BB30" s="33">
        <f t="shared" si="8"/>
        <v>70719.199999999997</v>
      </c>
      <c r="BC30" s="16">
        <f t="shared" si="8"/>
        <v>6</v>
      </c>
      <c r="BD30" s="33">
        <f t="shared" si="8"/>
        <v>219239.2</v>
      </c>
      <c r="BE30" s="31">
        <f t="shared" si="8"/>
        <v>13</v>
      </c>
      <c r="BF30" s="53">
        <f>SUM(BF28+BF29)</f>
        <v>234239.2</v>
      </c>
      <c r="BG30" s="3">
        <f>SUM(BG28, BG29)</f>
        <v>14</v>
      </c>
      <c r="BH30" s="34">
        <f>SUM(BH28+BH29)</f>
        <v>234239.2</v>
      </c>
      <c r="BI30" s="32">
        <f>SUM(BI28, BI29)</f>
        <v>14</v>
      </c>
      <c r="BJ30" s="34">
        <f>SUM(BJ28+BJ29)</f>
        <v>234239.2</v>
      </c>
      <c r="BK30" s="32">
        <f>SUM(BK28, BK29)</f>
        <v>14</v>
      </c>
      <c r="BL30" s="34">
        <f>SUM(BL28+BL29)</f>
        <v>234239.2</v>
      </c>
      <c r="BM30" s="32">
        <f>SUM(BM28, BM29)</f>
        <v>14</v>
      </c>
      <c r="BN30" s="34">
        <f>SUM(BN28, BN29)</f>
        <v>234239.2</v>
      </c>
      <c r="BO30" s="32">
        <f>SUM(BO28, BO29)</f>
        <v>14</v>
      </c>
      <c r="BP30" s="34">
        <f>SUM(BP28, BP29)</f>
        <v>234239.2</v>
      </c>
      <c r="BQ30" s="32">
        <f>SUM(BQ28, BQ29)</f>
        <v>14</v>
      </c>
      <c r="BR30" s="89">
        <f>BR28+BR29</f>
        <v>257324.2</v>
      </c>
      <c r="BS30" s="3">
        <f>BS28+BS29</f>
        <v>15</v>
      </c>
      <c r="BT30" s="38">
        <f>BT28+BT29</f>
        <v>330738.2</v>
      </c>
      <c r="BU30" s="32">
        <f>BU29+BU28</f>
        <v>18</v>
      </c>
      <c r="BV30" s="38">
        <f>BV28+BV29</f>
        <v>753888.2</v>
      </c>
      <c r="BW30" s="32">
        <f>BW29+BW28</f>
        <v>35</v>
      </c>
      <c r="BX30" s="133">
        <v>1000908.2</v>
      </c>
      <c r="BY30" s="131">
        <v>45</v>
      </c>
      <c r="BZ30" s="53">
        <v>100000</v>
      </c>
      <c r="CA30" s="141">
        <v>4</v>
      </c>
      <c r="CB30" s="144">
        <v>125000</v>
      </c>
      <c r="CC30" s="140">
        <v>5</v>
      </c>
    </row>
    <row r="31" spans="1:81" ht="36" customHeight="1" x14ac:dyDescent="0.25">
      <c r="A31" s="157" t="s">
        <v>40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BX31" s="129"/>
      <c r="BY31" s="129"/>
    </row>
    <row r="32" spans="1:81" x14ac:dyDescent="0.25">
      <c r="A32" s="72" t="s">
        <v>41</v>
      </c>
      <c r="B32" s="159">
        <v>14500000</v>
      </c>
      <c r="C32" s="162">
        <v>162</v>
      </c>
      <c r="D32" s="24">
        <v>9410610.4499999993</v>
      </c>
      <c r="E32" s="25">
        <v>115</v>
      </c>
      <c r="F32" s="24">
        <v>9305439.6500000004</v>
      </c>
      <c r="G32" s="25">
        <v>112</v>
      </c>
      <c r="H32" s="24">
        <v>8039034.1100000003</v>
      </c>
      <c r="I32" s="25">
        <v>97</v>
      </c>
      <c r="J32" s="24">
        <v>1590544.8</v>
      </c>
      <c r="K32" s="25">
        <v>60</v>
      </c>
      <c r="L32" s="24" t="s">
        <v>42</v>
      </c>
      <c r="M32" s="25">
        <v>71</v>
      </c>
      <c r="N32" s="24">
        <v>3176238.27</v>
      </c>
      <c r="O32" s="25">
        <v>77</v>
      </c>
      <c r="P32" s="24">
        <v>3961560.54</v>
      </c>
      <c r="Q32" s="25">
        <v>85</v>
      </c>
      <c r="R32" s="36">
        <v>4670092.7699999996</v>
      </c>
      <c r="S32" s="29">
        <v>90</v>
      </c>
      <c r="T32" s="36">
        <v>5380721.79</v>
      </c>
      <c r="U32" s="29">
        <v>92</v>
      </c>
      <c r="V32" s="36">
        <v>6066496.0899999999</v>
      </c>
      <c r="W32" s="29">
        <v>94</v>
      </c>
      <c r="X32" s="36">
        <v>6842657.3499999996</v>
      </c>
      <c r="Y32" s="29">
        <v>100</v>
      </c>
      <c r="Z32" s="36">
        <v>7563501.3399999999</v>
      </c>
      <c r="AA32" s="29">
        <v>104</v>
      </c>
      <c r="AB32" s="49">
        <v>8615662.5800000001</v>
      </c>
      <c r="AC32" s="29">
        <v>109</v>
      </c>
      <c r="AD32" s="49">
        <v>721959.42</v>
      </c>
      <c r="AE32" s="29">
        <v>49</v>
      </c>
      <c r="AF32" s="63">
        <v>1689168.65</v>
      </c>
      <c r="AG32" s="62">
        <v>73</v>
      </c>
      <c r="AH32" s="63">
        <v>3171878.44</v>
      </c>
      <c r="AI32" s="62">
        <v>91</v>
      </c>
      <c r="AJ32" s="62">
        <v>5114075.12</v>
      </c>
      <c r="AK32" s="62">
        <v>102</v>
      </c>
      <c r="AL32" s="63">
        <v>6888779.9299999997</v>
      </c>
      <c r="AM32" s="62">
        <v>106</v>
      </c>
      <c r="AN32" s="63">
        <v>8306827.9000000004</v>
      </c>
      <c r="AO32" s="62">
        <v>111</v>
      </c>
      <c r="AP32" s="64">
        <v>10509351.41</v>
      </c>
      <c r="AQ32" s="65">
        <v>117</v>
      </c>
      <c r="AR32" s="66">
        <v>12685399.83</v>
      </c>
      <c r="AS32" s="67">
        <v>126</v>
      </c>
      <c r="AT32" s="66">
        <v>14233768.720000001</v>
      </c>
      <c r="AU32" s="67">
        <v>133</v>
      </c>
      <c r="AV32" s="66">
        <v>16658631.75</v>
      </c>
      <c r="AW32" s="67">
        <v>141</v>
      </c>
      <c r="AX32" s="66">
        <v>17772846.190000001</v>
      </c>
      <c r="AY32" s="16">
        <v>148</v>
      </c>
      <c r="AZ32" s="124">
        <v>20222171.780000001</v>
      </c>
      <c r="BA32" s="123">
        <v>156</v>
      </c>
      <c r="BB32" s="33">
        <v>2827703.96</v>
      </c>
      <c r="BC32" s="16">
        <v>100</v>
      </c>
      <c r="BD32" s="33">
        <v>5335792.8</v>
      </c>
      <c r="BE32" s="31">
        <v>127</v>
      </c>
      <c r="BF32" s="53">
        <v>8622159.8499999996</v>
      </c>
      <c r="BG32" s="3">
        <v>141</v>
      </c>
      <c r="BH32" s="53">
        <v>12107633.25</v>
      </c>
      <c r="BI32" s="3">
        <v>152</v>
      </c>
      <c r="BJ32" s="53">
        <v>14769363.050000001</v>
      </c>
      <c r="BK32" s="69">
        <v>159</v>
      </c>
      <c r="BL32" s="53">
        <v>17665677.52</v>
      </c>
      <c r="BM32" s="70">
        <v>166</v>
      </c>
      <c r="BN32" s="53">
        <v>20785925</v>
      </c>
      <c r="BO32" s="70">
        <v>169</v>
      </c>
      <c r="BP32" s="53">
        <v>23521360.300000001</v>
      </c>
      <c r="BQ32" s="70">
        <v>175</v>
      </c>
      <c r="BR32" s="34">
        <v>26238760.469999999</v>
      </c>
      <c r="BS32" s="70">
        <v>179</v>
      </c>
      <c r="BT32" s="34">
        <v>29582093.719999999</v>
      </c>
      <c r="BU32" s="70">
        <v>189</v>
      </c>
      <c r="BV32" s="34">
        <v>32267846.440000001</v>
      </c>
      <c r="BW32" s="70">
        <v>197</v>
      </c>
      <c r="BX32" s="132">
        <v>35945395.100000001</v>
      </c>
      <c r="BY32" s="135">
        <v>217</v>
      </c>
      <c r="BZ32" s="53">
        <v>3422363.35</v>
      </c>
      <c r="CA32" s="141">
        <v>134</v>
      </c>
      <c r="CB32" s="144">
        <v>4048625.12</v>
      </c>
      <c r="CC32" s="140">
        <v>148</v>
      </c>
    </row>
    <row r="33" spans="1:81" ht="21.75" customHeight="1" x14ac:dyDescent="0.25">
      <c r="A33" s="25" t="s">
        <v>43</v>
      </c>
      <c r="B33" s="160"/>
      <c r="C33" s="163"/>
      <c r="D33" s="24">
        <v>4489389.55</v>
      </c>
      <c r="E33" s="25">
        <v>52</v>
      </c>
      <c r="F33" s="24">
        <v>4694560.3499999996</v>
      </c>
      <c r="G33" s="25">
        <v>56</v>
      </c>
      <c r="H33" s="24">
        <v>4709792.37</v>
      </c>
      <c r="I33" s="25">
        <v>54</v>
      </c>
      <c r="J33" s="24">
        <v>764740</v>
      </c>
      <c r="K33" s="25">
        <v>37</v>
      </c>
      <c r="L33" s="24">
        <v>1105965.04</v>
      </c>
      <c r="M33" s="25">
        <v>40</v>
      </c>
      <c r="N33" s="24">
        <v>1378165.01</v>
      </c>
      <c r="O33" s="25">
        <v>42</v>
      </c>
      <c r="P33" s="24">
        <v>1783524.22</v>
      </c>
      <c r="Q33" s="25">
        <v>45</v>
      </c>
      <c r="R33" s="36">
        <v>2095372.97</v>
      </c>
      <c r="S33" s="29">
        <v>45</v>
      </c>
      <c r="T33" s="36">
        <v>2350217.9700000002</v>
      </c>
      <c r="U33" s="29">
        <v>47</v>
      </c>
      <c r="V33" s="36">
        <v>2592950.4700000002</v>
      </c>
      <c r="W33" s="29">
        <v>48</v>
      </c>
      <c r="X33" s="36">
        <v>2986217.02</v>
      </c>
      <c r="Y33" s="29">
        <v>48</v>
      </c>
      <c r="Z33" s="36">
        <v>3363475.08</v>
      </c>
      <c r="AA33" s="29">
        <v>51</v>
      </c>
      <c r="AB33" s="49">
        <v>3934337.42</v>
      </c>
      <c r="AC33" s="29">
        <v>55</v>
      </c>
      <c r="AD33" s="49">
        <v>371089.24</v>
      </c>
      <c r="AE33" s="29">
        <v>34</v>
      </c>
      <c r="AF33" s="63">
        <v>709078.37</v>
      </c>
      <c r="AG33" s="62">
        <v>41</v>
      </c>
      <c r="AH33" s="63">
        <v>1428449.03</v>
      </c>
      <c r="AI33" s="62">
        <v>50</v>
      </c>
      <c r="AJ33" s="62">
        <v>2372502.35</v>
      </c>
      <c r="AK33" s="62">
        <v>55</v>
      </c>
      <c r="AL33" s="63">
        <v>3212797.54</v>
      </c>
      <c r="AM33" s="62">
        <v>59</v>
      </c>
      <c r="AN33" s="63">
        <v>4078146.29</v>
      </c>
      <c r="AO33" s="62">
        <v>61</v>
      </c>
      <c r="AP33" s="64">
        <v>4834979.68</v>
      </c>
      <c r="AQ33" s="65">
        <v>61</v>
      </c>
      <c r="AR33" s="66">
        <v>5642931.2599999998</v>
      </c>
      <c r="AS33" s="67">
        <v>63</v>
      </c>
      <c r="AT33" s="66">
        <v>6515431.2599999998</v>
      </c>
      <c r="AU33" s="67">
        <v>65</v>
      </c>
      <c r="AV33" s="66">
        <v>7568247.7699999996</v>
      </c>
      <c r="AW33" s="67">
        <v>69</v>
      </c>
      <c r="AX33" s="66">
        <v>8156171.7999999998</v>
      </c>
      <c r="AY33" s="16">
        <v>73</v>
      </c>
      <c r="AZ33" s="124">
        <v>9268199.5800000001</v>
      </c>
      <c r="BA33" s="123">
        <v>74</v>
      </c>
      <c r="BB33" s="33">
        <v>1163187.3899999999</v>
      </c>
      <c r="BC33" s="16">
        <v>50</v>
      </c>
      <c r="BD33" s="33">
        <v>2179677.7000000002</v>
      </c>
      <c r="BE33" s="31">
        <v>61</v>
      </c>
      <c r="BF33" s="53">
        <v>3377840.15</v>
      </c>
      <c r="BG33" s="3">
        <v>64</v>
      </c>
      <c r="BH33" s="53">
        <v>4891838.37</v>
      </c>
      <c r="BI33" s="3">
        <v>69</v>
      </c>
      <c r="BJ33" s="53">
        <v>6229448.71</v>
      </c>
      <c r="BK33" s="69">
        <v>74</v>
      </c>
      <c r="BL33" s="53">
        <v>7323748.71</v>
      </c>
      <c r="BM33" s="70">
        <v>76</v>
      </c>
      <c r="BN33" s="53">
        <v>8701300.6600000001</v>
      </c>
      <c r="BO33" s="70">
        <v>77</v>
      </c>
      <c r="BP33" s="53">
        <v>9948036.1400000006</v>
      </c>
      <c r="BQ33" s="70">
        <v>78</v>
      </c>
      <c r="BR33" s="34">
        <v>10849810.27</v>
      </c>
      <c r="BS33" s="70">
        <v>78</v>
      </c>
      <c r="BT33" s="34">
        <v>11998111.470000001</v>
      </c>
      <c r="BU33" s="70">
        <v>79</v>
      </c>
      <c r="BV33" s="34">
        <v>13224054.48</v>
      </c>
      <c r="BW33" s="70">
        <v>84</v>
      </c>
      <c r="BX33" s="132">
        <v>14425721.210000001</v>
      </c>
      <c r="BY33" s="135">
        <v>89</v>
      </c>
      <c r="BZ33" s="53">
        <v>1269274.1000000001</v>
      </c>
      <c r="CA33" s="141">
        <v>58</v>
      </c>
      <c r="CB33" s="144">
        <v>1537815.84</v>
      </c>
      <c r="CC33" s="140">
        <v>65</v>
      </c>
    </row>
    <row r="34" spans="1:81" ht="36.75" customHeight="1" x14ac:dyDescent="0.25">
      <c r="A34" s="87" t="s">
        <v>24</v>
      </c>
      <c r="B34" s="161"/>
      <c r="C34" s="164"/>
      <c r="D34" s="42">
        <f t="shared" ref="D34:J34" si="9">SUM(D32:D33)</f>
        <v>13900000</v>
      </c>
      <c r="E34" s="43">
        <f t="shared" si="9"/>
        <v>167</v>
      </c>
      <c r="F34" s="42">
        <f t="shared" si="9"/>
        <v>14000000</v>
      </c>
      <c r="G34" s="43">
        <f t="shared" si="9"/>
        <v>168</v>
      </c>
      <c r="H34" s="42">
        <f t="shared" si="9"/>
        <v>12748826.48</v>
      </c>
      <c r="I34" s="43">
        <f t="shared" si="9"/>
        <v>151</v>
      </c>
      <c r="J34" s="42">
        <f t="shared" si="9"/>
        <v>2355284.7999999998</v>
      </c>
      <c r="K34" s="43">
        <v>97</v>
      </c>
      <c r="L34" s="42">
        <v>3457364.64</v>
      </c>
      <c r="M34" s="43">
        <v>111</v>
      </c>
      <c r="N34" s="42">
        <f>SUM(N32+N33)</f>
        <v>4554403.28</v>
      </c>
      <c r="O34" s="43">
        <f>SUM(O32+O33)</f>
        <v>119</v>
      </c>
      <c r="P34" s="42">
        <f>SUM(P32+P33)</f>
        <v>5745084.7599999998</v>
      </c>
      <c r="Q34" s="43">
        <f>SUM(Q32+Q33)</f>
        <v>130</v>
      </c>
      <c r="R34" s="82">
        <v>6765465.7400000002</v>
      </c>
      <c r="S34" s="83">
        <v>135</v>
      </c>
      <c r="T34" s="82">
        <v>7730939.7599999998</v>
      </c>
      <c r="U34" s="83">
        <v>139</v>
      </c>
      <c r="V34" s="82">
        <f t="shared" ref="V34:AM34" si="10">SUM(V32:V33)</f>
        <v>8659446.5600000005</v>
      </c>
      <c r="W34" s="83">
        <f t="shared" si="10"/>
        <v>142</v>
      </c>
      <c r="X34" s="49">
        <f t="shared" si="10"/>
        <v>9828874.3699999992</v>
      </c>
      <c r="Y34" s="29">
        <f t="shared" si="10"/>
        <v>148</v>
      </c>
      <c r="Z34" s="49">
        <f t="shared" si="10"/>
        <v>10926976.42</v>
      </c>
      <c r="AA34" s="29">
        <f t="shared" si="10"/>
        <v>155</v>
      </c>
      <c r="AB34" s="49">
        <f t="shared" si="10"/>
        <v>12550000</v>
      </c>
      <c r="AC34" s="29">
        <f t="shared" si="10"/>
        <v>164</v>
      </c>
      <c r="AD34" s="49">
        <f t="shared" si="10"/>
        <v>1093048.6600000001</v>
      </c>
      <c r="AE34" s="29">
        <f t="shared" si="10"/>
        <v>83</v>
      </c>
      <c r="AF34" s="63">
        <f t="shared" si="10"/>
        <v>2398247.02</v>
      </c>
      <c r="AG34" s="62">
        <f t="shared" si="10"/>
        <v>114</v>
      </c>
      <c r="AH34" s="63">
        <f t="shared" si="10"/>
        <v>4600327.47</v>
      </c>
      <c r="AI34" s="62">
        <f t="shared" si="10"/>
        <v>141</v>
      </c>
      <c r="AJ34" s="62">
        <f t="shared" si="10"/>
        <v>7486577.4700000007</v>
      </c>
      <c r="AK34" s="62">
        <f t="shared" si="10"/>
        <v>157</v>
      </c>
      <c r="AL34" s="63">
        <f t="shared" si="10"/>
        <v>10101577.469999999</v>
      </c>
      <c r="AM34" s="62">
        <f t="shared" si="10"/>
        <v>165</v>
      </c>
      <c r="AN34" s="63">
        <v>12384974.189999999</v>
      </c>
      <c r="AO34" s="62">
        <v>172</v>
      </c>
      <c r="AP34" s="64">
        <f>AP32+AP33</f>
        <v>15344331.09</v>
      </c>
      <c r="AQ34" s="65">
        <f>AQ32+AQ33</f>
        <v>178</v>
      </c>
      <c r="AR34" s="66">
        <f t="shared" ref="AR34:BE34" si="11">SUM(AR32:AR33)</f>
        <v>18328331.09</v>
      </c>
      <c r="AS34" s="67">
        <f t="shared" si="11"/>
        <v>189</v>
      </c>
      <c r="AT34" s="66">
        <f t="shared" si="11"/>
        <v>20749199.98</v>
      </c>
      <c r="AU34" s="67">
        <f t="shared" si="11"/>
        <v>198</v>
      </c>
      <c r="AV34" s="66">
        <f t="shared" si="11"/>
        <v>24226879.52</v>
      </c>
      <c r="AW34" s="67">
        <f t="shared" si="11"/>
        <v>210</v>
      </c>
      <c r="AX34" s="66">
        <f t="shared" si="11"/>
        <v>25929017.990000002</v>
      </c>
      <c r="AY34" s="16">
        <f t="shared" si="11"/>
        <v>221</v>
      </c>
      <c r="AZ34" s="124">
        <f t="shared" si="11"/>
        <v>29490371.359999999</v>
      </c>
      <c r="BA34" s="123">
        <f t="shared" si="11"/>
        <v>230</v>
      </c>
      <c r="BB34" s="33">
        <f t="shared" si="11"/>
        <v>3990891.3499999996</v>
      </c>
      <c r="BC34" s="16">
        <f t="shared" si="11"/>
        <v>150</v>
      </c>
      <c r="BD34" s="33">
        <f t="shared" si="11"/>
        <v>7515470.5</v>
      </c>
      <c r="BE34" s="31">
        <f t="shared" si="11"/>
        <v>188</v>
      </c>
      <c r="BF34" s="53">
        <f>SUM(BF32, BF33)</f>
        <v>12000000</v>
      </c>
      <c r="BG34" s="3">
        <f>SUM(BG32, BG33)</f>
        <v>205</v>
      </c>
      <c r="BH34" s="3">
        <f>SUM(BH32:BH33)</f>
        <v>16999471.620000001</v>
      </c>
      <c r="BI34" s="3">
        <f>SUM(BI32:BI33)</f>
        <v>221</v>
      </c>
      <c r="BJ34" s="3">
        <f>SUM(SUM(BJ32:BJ33))</f>
        <v>20998811.760000002</v>
      </c>
      <c r="BK34" s="3">
        <f>SUM(BK32:BK33)</f>
        <v>233</v>
      </c>
      <c r="BL34" s="3">
        <f t="shared" ref="BL34:BS34" si="12">SUM(BL32, BL33)</f>
        <v>24989426.23</v>
      </c>
      <c r="BM34" s="3">
        <f t="shared" si="12"/>
        <v>242</v>
      </c>
      <c r="BN34" s="3">
        <f t="shared" si="12"/>
        <v>29487225.66</v>
      </c>
      <c r="BO34" s="3">
        <f t="shared" si="12"/>
        <v>246</v>
      </c>
      <c r="BP34" s="3">
        <f t="shared" si="12"/>
        <v>33469396.440000001</v>
      </c>
      <c r="BQ34" s="3">
        <f t="shared" si="12"/>
        <v>253</v>
      </c>
      <c r="BR34" s="38">
        <f t="shared" si="12"/>
        <v>37088570.739999995</v>
      </c>
      <c r="BS34" s="32">
        <f t="shared" si="12"/>
        <v>257</v>
      </c>
      <c r="BT34" s="38">
        <f>BT33+BT32</f>
        <v>41580205.189999998</v>
      </c>
      <c r="BU34" s="32">
        <f>BU33+BU32</f>
        <v>268</v>
      </c>
      <c r="BV34" s="38">
        <f>BV33+BV32</f>
        <v>45491900.920000002</v>
      </c>
      <c r="BW34" s="32">
        <f>BW33+BW32</f>
        <v>281</v>
      </c>
      <c r="BX34" s="133">
        <v>50371116.310000002</v>
      </c>
      <c r="BY34" s="131">
        <v>306</v>
      </c>
      <c r="BZ34" s="53">
        <v>4691637.45</v>
      </c>
      <c r="CA34" s="141">
        <v>192</v>
      </c>
      <c r="CB34" s="144">
        <v>5586440.96</v>
      </c>
      <c r="CC34" s="140">
        <v>213</v>
      </c>
    </row>
    <row r="35" spans="1:81" ht="39.75" customHeight="1" x14ac:dyDescent="0.25">
      <c r="A35" s="145" t="s">
        <v>44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90"/>
      <c r="BK35" s="90"/>
      <c r="BL35" s="90"/>
      <c r="BM35" s="90"/>
      <c r="BN35" s="90"/>
      <c r="BO35" s="90"/>
      <c r="BP35" s="90"/>
      <c r="BQ35" s="90"/>
      <c r="BR35" s="91"/>
      <c r="BX35" s="129"/>
      <c r="BY35" s="129"/>
    </row>
    <row r="36" spans="1:81" x14ac:dyDescent="0.25">
      <c r="A36" s="23" t="s">
        <v>41</v>
      </c>
      <c r="B36" s="22">
        <v>9000000</v>
      </c>
      <c r="C36" s="23">
        <v>9</v>
      </c>
      <c r="D36" s="22">
        <v>16000000</v>
      </c>
      <c r="E36" s="23">
        <v>16</v>
      </c>
      <c r="F36" s="22">
        <v>44000000</v>
      </c>
      <c r="G36" s="23">
        <v>25</v>
      </c>
      <c r="H36" s="24">
        <v>39000000</v>
      </c>
      <c r="I36" s="25">
        <v>22</v>
      </c>
      <c r="J36" s="26"/>
      <c r="K36" s="27"/>
      <c r="L36" s="26">
        <v>10000000</v>
      </c>
      <c r="M36" s="27">
        <v>5</v>
      </c>
      <c r="N36" s="26">
        <v>10000000</v>
      </c>
      <c r="O36" s="27">
        <v>5</v>
      </c>
      <c r="P36" s="26">
        <v>12000000</v>
      </c>
      <c r="Q36" s="27">
        <v>6</v>
      </c>
      <c r="R36" s="35">
        <v>14000000</v>
      </c>
      <c r="S36" s="8">
        <v>7</v>
      </c>
      <c r="T36" s="35">
        <v>18</v>
      </c>
      <c r="U36" s="8">
        <v>9</v>
      </c>
      <c r="V36" s="35">
        <v>21000000</v>
      </c>
      <c r="W36" s="8">
        <v>11</v>
      </c>
      <c r="X36" s="35">
        <v>24000000</v>
      </c>
      <c r="Y36" s="8">
        <v>13</v>
      </c>
      <c r="Z36" s="35">
        <v>31000000</v>
      </c>
      <c r="AA36" s="8">
        <v>16</v>
      </c>
      <c r="AB36" s="36">
        <v>43000000</v>
      </c>
      <c r="AC36" s="29">
        <v>25</v>
      </c>
      <c r="AD36" s="92">
        <v>0</v>
      </c>
      <c r="AE36" s="7">
        <v>0</v>
      </c>
      <c r="AF36" s="3"/>
      <c r="AG36" s="3"/>
      <c r="AH36" s="53">
        <v>2000000</v>
      </c>
      <c r="AI36" s="3">
        <v>1</v>
      </c>
      <c r="AJ36" s="53">
        <v>4000000</v>
      </c>
      <c r="AK36" s="3">
        <v>2</v>
      </c>
      <c r="AL36" s="53">
        <v>8000000</v>
      </c>
      <c r="AM36" s="3">
        <v>4</v>
      </c>
      <c r="AN36" s="53">
        <v>10000000</v>
      </c>
      <c r="AO36" s="3">
        <v>5</v>
      </c>
      <c r="AP36" s="34">
        <v>10000000</v>
      </c>
      <c r="AQ36" s="32">
        <v>5</v>
      </c>
      <c r="AR36" s="34">
        <v>10000000</v>
      </c>
      <c r="AS36" s="32">
        <v>5</v>
      </c>
      <c r="AT36" s="33">
        <v>18000000</v>
      </c>
      <c r="AU36" s="16">
        <v>10</v>
      </c>
      <c r="AV36" s="33">
        <v>22000000</v>
      </c>
      <c r="AW36" s="16">
        <v>12</v>
      </c>
      <c r="AX36" s="33">
        <v>26000000</v>
      </c>
      <c r="AY36" s="16">
        <v>14</v>
      </c>
      <c r="AZ36" s="124">
        <v>38000000</v>
      </c>
      <c r="BA36" s="123">
        <v>22</v>
      </c>
      <c r="BB36" s="16"/>
      <c r="BC36" s="16"/>
      <c r="BD36" s="16"/>
      <c r="BE36" s="31"/>
      <c r="BF36" s="3"/>
      <c r="BG36" s="3"/>
      <c r="BH36" s="3">
        <v>2000000</v>
      </c>
      <c r="BI36" s="3">
        <v>1</v>
      </c>
      <c r="BJ36" s="3">
        <v>4000000</v>
      </c>
      <c r="BK36" s="3">
        <v>2</v>
      </c>
      <c r="BL36" s="3">
        <v>4000000</v>
      </c>
      <c r="BM36" s="3">
        <v>2</v>
      </c>
      <c r="BN36" s="3">
        <v>12000000</v>
      </c>
      <c r="BO36" s="3">
        <v>8</v>
      </c>
      <c r="BP36" s="3">
        <v>14000000</v>
      </c>
      <c r="BQ36" s="3">
        <v>9</v>
      </c>
      <c r="BR36" s="38">
        <v>17000000</v>
      </c>
      <c r="BS36" s="32">
        <v>11</v>
      </c>
      <c r="BT36" s="38">
        <v>20000000</v>
      </c>
      <c r="BU36" s="32">
        <v>12</v>
      </c>
      <c r="BV36" s="38">
        <v>27000000</v>
      </c>
      <c r="BW36" s="32">
        <v>16</v>
      </c>
      <c r="BX36" s="133">
        <v>39117196.030000001</v>
      </c>
      <c r="BY36" s="131">
        <v>25</v>
      </c>
      <c r="BZ36" s="3"/>
      <c r="CA36" s="141"/>
      <c r="CB36" s="140"/>
      <c r="CC36" s="140"/>
    </row>
    <row r="37" spans="1:81" x14ac:dyDescent="0.25">
      <c r="A37" s="23" t="s">
        <v>45</v>
      </c>
      <c r="B37" s="22">
        <v>1500000</v>
      </c>
      <c r="C37" s="23">
        <v>3</v>
      </c>
      <c r="D37" s="22">
        <v>4000000</v>
      </c>
      <c r="E37" s="23">
        <v>8</v>
      </c>
      <c r="F37" s="22">
        <v>6000000</v>
      </c>
      <c r="G37" s="23">
        <v>6</v>
      </c>
      <c r="H37" s="24">
        <v>5000000</v>
      </c>
      <c r="I37" s="25">
        <v>5</v>
      </c>
      <c r="J37" s="26"/>
      <c r="K37" s="27"/>
      <c r="L37" s="26"/>
      <c r="M37" s="27"/>
      <c r="N37" s="26">
        <v>1000000</v>
      </c>
      <c r="O37" s="27">
        <v>1</v>
      </c>
      <c r="P37" s="26">
        <v>2000000</v>
      </c>
      <c r="Q37" s="27">
        <v>2</v>
      </c>
      <c r="R37" s="35">
        <v>2000000</v>
      </c>
      <c r="S37" s="8">
        <v>2</v>
      </c>
      <c r="T37" s="35">
        <v>2</v>
      </c>
      <c r="U37" s="8">
        <v>2</v>
      </c>
      <c r="V37" s="35">
        <v>2000000</v>
      </c>
      <c r="W37" s="8">
        <v>2</v>
      </c>
      <c r="X37" s="35">
        <v>2000000</v>
      </c>
      <c r="Y37" s="8">
        <v>2</v>
      </c>
      <c r="Z37" s="35">
        <v>2000000</v>
      </c>
      <c r="AA37" s="8">
        <v>2</v>
      </c>
      <c r="AB37" s="49">
        <v>5000000</v>
      </c>
      <c r="AC37" s="29">
        <v>5</v>
      </c>
      <c r="AD37" s="93">
        <v>0</v>
      </c>
      <c r="AE37" s="7">
        <v>0</v>
      </c>
      <c r="AF37" s="3"/>
      <c r="AG37" s="3"/>
      <c r="AH37" s="53"/>
      <c r="AI37" s="3"/>
      <c r="AJ37" s="3"/>
      <c r="AK37" s="3"/>
      <c r="AL37" s="53">
        <v>2000000</v>
      </c>
      <c r="AM37" s="3">
        <v>2</v>
      </c>
      <c r="AN37" s="53">
        <v>2000000</v>
      </c>
      <c r="AO37" s="3">
        <v>2</v>
      </c>
      <c r="AP37" s="34">
        <v>3000000</v>
      </c>
      <c r="AQ37" s="32">
        <v>3</v>
      </c>
      <c r="AR37" s="34">
        <v>3000000</v>
      </c>
      <c r="AS37" s="32">
        <v>3</v>
      </c>
      <c r="AT37" s="33">
        <v>3000000</v>
      </c>
      <c r="AU37" s="16">
        <v>3</v>
      </c>
      <c r="AV37" s="33">
        <v>3000000</v>
      </c>
      <c r="AW37" s="16">
        <v>3</v>
      </c>
      <c r="AX37" s="33">
        <v>3000000</v>
      </c>
      <c r="AY37" s="16">
        <v>3</v>
      </c>
      <c r="AZ37" s="124">
        <v>5087576</v>
      </c>
      <c r="BA37" s="123">
        <v>7</v>
      </c>
      <c r="BB37" s="16"/>
      <c r="BC37" s="16"/>
      <c r="BD37" s="16"/>
      <c r="BE37" s="31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8"/>
      <c r="BS37" s="32"/>
      <c r="BT37" s="38">
        <v>2000000</v>
      </c>
      <c r="BU37" s="32">
        <v>2</v>
      </c>
      <c r="BV37" s="38">
        <v>2000000</v>
      </c>
      <c r="BW37" s="32">
        <v>2</v>
      </c>
      <c r="BX37" s="133">
        <v>6000000</v>
      </c>
      <c r="BY37" s="131">
        <v>6</v>
      </c>
      <c r="BZ37" s="3"/>
      <c r="CA37" s="141"/>
      <c r="CB37" s="140"/>
      <c r="CC37" s="140"/>
    </row>
    <row r="38" spans="1:81" x14ac:dyDescent="0.25">
      <c r="A38" s="41" t="s">
        <v>46</v>
      </c>
      <c r="B38" s="22"/>
      <c r="C38" s="23"/>
      <c r="D38" s="22"/>
      <c r="E38" s="23"/>
      <c r="F38" s="94"/>
      <c r="G38" s="23"/>
      <c r="H38" s="24">
        <v>1000000</v>
      </c>
      <c r="I38" s="25">
        <v>1</v>
      </c>
      <c r="J38" s="24"/>
      <c r="K38" s="25"/>
      <c r="L38" s="26"/>
      <c r="M38" s="27"/>
      <c r="N38" s="26"/>
      <c r="O38" s="27"/>
      <c r="P38" s="26"/>
      <c r="Q38" s="27"/>
      <c r="R38" s="35"/>
      <c r="S38" s="8">
        <v>0</v>
      </c>
      <c r="T38" s="35"/>
      <c r="U38" s="8"/>
      <c r="V38" s="35"/>
      <c r="W38" s="8"/>
      <c r="X38" s="8"/>
      <c r="Y38" s="8"/>
      <c r="Z38" s="95"/>
      <c r="AA38" s="7"/>
      <c r="AB38" s="29"/>
      <c r="AC38" s="29"/>
      <c r="AD38" s="96"/>
      <c r="AE38" s="7"/>
      <c r="AF38" s="3"/>
      <c r="AG38" s="3"/>
      <c r="AH38" s="53"/>
      <c r="AI38" s="3"/>
      <c r="AJ38" s="3"/>
      <c r="AK38" s="3"/>
      <c r="AL38" s="3"/>
      <c r="AM38" s="3"/>
      <c r="AN38" s="53"/>
      <c r="AO38" s="3"/>
      <c r="AP38" s="34"/>
      <c r="AQ38" s="32"/>
      <c r="AR38" s="34"/>
      <c r="AS38" s="32"/>
      <c r="AT38" s="33"/>
      <c r="AU38" s="16"/>
      <c r="AV38" s="33"/>
      <c r="AW38" s="16"/>
      <c r="AX38" s="33"/>
      <c r="AY38" s="16"/>
      <c r="AZ38" s="124"/>
      <c r="BA38" s="123"/>
      <c r="BB38" s="16"/>
      <c r="BC38" s="16"/>
      <c r="BD38" s="16"/>
      <c r="BE38" s="31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8"/>
      <c r="BS38" s="32"/>
      <c r="BT38" s="38"/>
      <c r="BU38" s="32"/>
      <c r="BV38" s="38"/>
      <c r="BW38" s="32"/>
      <c r="BX38" s="133"/>
      <c r="BY38" s="131"/>
      <c r="BZ38" s="3"/>
      <c r="CA38" s="141"/>
      <c r="CB38" s="140"/>
      <c r="CC38" s="140"/>
    </row>
    <row r="39" spans="1:81" x14ac:dyDescent="0.25">
      <c r="A39" s="59" t="s">
        <v>24</v>
      </c>
      <c r="B39" s="40">
        <f>SUM(B36:B37)</f>
        <v>10500000</v>
      </c>
      <c r="C39" s="41">
        <f>SUM(C36:C37)</f>
        <v>12</v>
      </c>
      <c r="D39" s="40">
        <f>SUM(D36:D37)</f>
        <v>20000000</v>
      </c>
      <c r="E39" s="41">
        <f>SUM(E36:E37)</f>
        <v>24</v>
      </c>
      <c r="F39" s="40">
        <f>SUM(F36:F38)</f>
        <v>50000000</v>
      </c>
      <c r="G39" s="41">
        <f>SUM(G36:G37)</f>
        <v>31</v>
      </c>
      <c r="H39" s="42">
        <f>SUM(H36:H38)</f>
        <v>45000000</v>
      </c>
      <c r="I39" s="43">
        <f>SUM(I36:I38)</f>
        <v>28</v>
      </c>
      <c r="J39" s="44">
        <v>8000000</v>
      </c>
      <c r="K39" s="45">
        <v>4</v>
      </c>
      <c r="L39" s="44">
        <v>10000000</v>
      </c>
      <c r="M39" s="45">
        <v>5</v>
      </c>
      <c r="N39" s="26">
        <v>11000000</v>
      </c>
      <c r="O39" s="45">
        <v>6</v>
      </c>
      <c r="P39" s="44">
        <v>14000000</v>
      </c>
      <c r="Q39" s="45">
        <v>8</v>
      </c>
      <c r="R39" s="47">
        <v>16000000</v>
      </c>
      <c r="S39" s="48">
        <v>9</v>
      </c>
      <c r="T39" s="47">
        <v>20000000</v>
      </c>
      <c r="U39" s="48">
        <v>11</v>
      </c>
      <c r="V39" s="47">
        <f>SUM(V36:V38)</f>
        <v>23000000</v>
      </c>
      <c r="W39" s="48">
        <f>SUM(W36:W38)</f>
        <v>13</v>
      </c>
      <c r="X39" s="47">
        <v>26000000</v>
      </c>
      <c r="Y39" s="8">
        <v>15</v>
      </c>
      <c r="Z39" s="28">
        <f>SUM(Z36:Z38)</f>
        <v>33000000</v>
      </c>
      <c r="AA39" s="8">
        <f>SUM(AA36:AA38)</f>
        <v>18</v>
      </c>
      <c r="AB39" s="49">
        <f>SUM(AB36:AB38)</f>
        <v>48000000</v>
      </c>
      <c r="AC39" s="29">
        <f>SUM(AC36:AC38)</f>
        <v>30</v>
      </c>
      <c r="AD39" s="96">
        <v>0</v>
      </c>
      <c r="AE39" s="7">
        <v>0</v>
      </c>
      <c r="AF39" s="3">
        <v>0</v>
      </c>
      <c r="AG39" s="3">
        <v>0</v>
      </c>
      <c r="AH39" s="53">
        <f t="shared" ref="AH39:AM39" si="13">SUM(AH36:AH38)</f>
        <v>2000000</v>
      </c>
      <c r="AI39" s="3">
        <f t="shared" si="13"/>
        <v>1</v>
      </c>
      <c r="AJ39" s="53">
        <f t="shared" si="13"/>
        <v>4000000</v>
      </c>
      <c r="AK39" s="3">
        <f t="shared" si="13"/>
        <v>2</v>
      </c>
      <c r="AL39" s="53">
        <f t="shared" si="13"/>
        <v>10000000</v>
      </c>
      <c r="AM39" s="3">
        <f t="shared" si="13"/>
        <v>6</v>
      </c>
      <c r="AN39" s="53">
        <v>12000000</v>
      </c>
      <c r="AO39" s="3">
        <v>7</v>
      </c>
      <c r="AP39" s="34">
        <v>13000000</v>
      </c>
      <c r="AQ39" s="32">
        <v>8</v>
      </c>
      <c r="AR39" s="34">
        <v>13000000</v>
      </c>
      <c r="AS39" s="32">
        <v>8</v>
      </c>
      <c r="AT39" s="33">
        <f t="shared" ref="AT39:BA39" si="14">SUM(AT36:AT38)</f>
        <v>21000000</v>
      </c>
      <c r="AU39" s="16">
        <f t="shared" si="14"/>
        <v>13</v>
      </c>
      <c r="AV39" s="33">
        <f t="shared" si="14"/>
        <v>25000000</v>
      </c>
      <c r="AW39" s="16">
        <f t="shared" si="14"/>
        <v>15</v>
      </c>
      <c r="AX39" s="33">
        <f t="shared" si="14"/>
        <v>29000000</v>
      </c>
      <c r="AY39" s="16">
        <f t="shared" si="14"/>
        <v>17</v>
      </c>
      <c r="AZ39" s="124">
        <f t="shared" si="14"/>
        <v>43087576</v>
      </c>
      <c r="BA39" s="123">
        <f t="shared" si="14"/>
        <v>29</v>
      </c>
      <c r="BB39" s="16">
        <v>0</v>
      </c>
      <c r="BC39" s="16">
        <v>0</v>
      </c>
      <c r="BD39" s="16">
        <v>0</v>
      </c>
      <c r="BE39" s="31">
        <v>0</v>
      </c>
      <c r="BF39" s="3">
        <v>0</v>
      </c>
      <c r="BG39" s="3">
        <v>0</v>
      </c>
      <c r="BH39" s="3">
        <f>SUM(BH36)</f>
        <v>2000000</v>
      </c>
      <c r="BI39" s="3">
        <v>1</v>
      </c>
      <c r="BJ39" s="3">
        <v>4000000</v>
      </c>
      <c r="BK39" s="3">
        <v>2</v>
      </c>
      <c r="BL39" s="3">
        <v>4000000</v>
      </c>
      <c r="BM39" s="3">
        <v>2</v>
      </c>
      <c r="BN39" s="3">
        <f>SUM(BN36)</f>
        <v>12000000</v>
      </c>
      <c r="BO39" s="3">
        <v>8</v>
      </c>
      <c r="BP39" s="3">
        <v>14000000</v>
      </c>
      <c r="BQ39" s="3">
        <v>9</v>
      </c>
      <c r="BR39" s="38">
        <v>17000000</v>
      </c>
      <c r="BS39" s="32">
        <v>11</v>
      </c>
      <c r="BT39" s="38">
        <f>BT37+BT36</f>
        <v>22000000</v>
      </c>
      <c r="BU39" s="32">
        <f>BU37+BU36</f>
        <v>14</v>
      </c>
      <c r="BV39" s="38">
        <f>BV37+BV36</f>
        <v>29000000</v>
      </c>
      <c r="BW39" s="32">
        <f>BW37+BW36</f>
        <v>18</v>
      </c>
      <c r="BX39" s="133">
        <v>45117196.030000001</v>
      </c>
      <c r="BY39" s="131">
        <v>31</v>
      </c>
      <c r="BZ39" s="3">
        <v>0</v>
      </c>
      <c r="CA39" s="141">
        <v>0</v>
      </c>
      <c r="CB39" s="140">
        <v>0</v>
      </c>
      <c r="CC39" s="140">
        <v>0</v>
      </c>
    </row>
    <row r="40" spans="1:81" ht="42" customHeight="1" x14ac:dyDescent="0.25">
      <c r="A40" s="145" t="s">
        <v>47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X40" s="129"/>
      <c r="BY40" s="129"/>
    </row>
    <row r="41" spans="1:81" ht="16.5" x14ac:dyDescent="0.3">
      <c r="A41" s="23" t="s">
        <v>48</v>
      </c>
      <c r="B41" s="21"/>
      <c r="C41" s="97"/>
      <c r="D41" s="21"/>
      <c r="E41" s="97"/>
      <c r="F41" s="22" t="s">
        <v>49</v>
      </c>
      <c r="G41" s="23">
        <v>46</v>
      </c>
      <c r="H41" s="22">
        <v>10558195.99</v>
      </c>
      <c r="I41" s="23">
        <v>60</v>
      </c>
      <c r="J41" s="26">
        <v>2290290.52</v>
      </c>
      <c r="K41" s="27">
        <v>15</v>
      </c>
      <c r="L41" s="26">
        <v>3721123.52</v>
      </c>
      <c r="M41" s="27">
        <v>24</v>
      </c>
      <c r="N41" s="98">
        <v>4829274.1100000003</v>
      </c>
      <c r="O41" s="27">
        <v>27</v>
      </c>
      <c r="P41" s="99">
        <v>5535683.1100000003</v>
      </c>
      <c r="Q41" s="27">
        <v>30</v>
      </c>
      <c r="R41" s="35">
        <v>6028729.5899999999</v>
      </c>
      <c r="S41" s="8">
        <v>34</v>
      </c>
      <c r="T41" s="35">
        <v>6425692.7300000004</v>
      </c>
      <c r="U41" s="8">
        <v>38</v>
      </c>
      <c r="V41" s="35">
        <v>7692755.7300000004</v>
      </c>
      <c r="W41" s="8">
        <v>47</v>
      </c>
      <c r="X41" s="100">
        <v>9053424.7300000004</v>
      </c>
      <c r="Y41" s="8">
        <v>52</v>
      </c>
      <c r="Z41" s="28">
        <v>9910928.6699999999</v>
      </c>
      <c r="AA41" s="8">
        <v>55</v>
      </c>
      <c r="AB41" s="49">
        <v>11000000</v>
      </c>
      <c r="AC41" s="29">
        <v>66</v>
      </c>
      <c r="AD41" s="95">
        <v>2375035.6</v>
      </c>
      <c r="AE41" s="7">
        <v>11</v>
      </c>
      <c r="AF41" s="53">
        <v>2941907.6</v>
      </c>
      <c r="AG41" s="3">
        <v>14</v>
      </c>
      <c r="AH41" s="53">
        <v>4431347.5999999996</v>
      </c>
      <c r="AI41" s="3">
        <v>23</v>
      </c>
      <c r="AJ41" s="3">
        <v>5912083.1399999997</v>
      </c>
      <c r="AK41" s="3">
        <v>29</v>
      </c>
      <c r="AL41" s="53">
        <v>7449720.2400000002</v>
      </c>
      <c r="AM41" s="3">
        <v>35</v>
      </c>
      <c r="AN41" s="101">
        <v>10106343.24</v>
      </c>
      <c r="AO41" s="3">
        <v>49</v>
      </c>
      <c r="AP41" s="102">
        <v>11170688.84</v>
      </c>
      <c r="AQ41" s="3">
        <v>56</v>
      </c>
      <c r="AR41" s="103">
        <v>11296500</v>
      </c>
      <c r="AS41" s="16">
        <v>57</v>
      </c>
      <c r="AT41" s="103">
        <v>11296500</v>
      </c>
      <c r="AU41" s="16">
        <v>57</v>
      </c>
      <c r="AV41" s="103">
        <v>16569600</v>
      </c>
      <c r="AW41" s="16">
        <v>57</v>
      </c>
      <c r="AX41" s="104">
        <v>16569600</v>
      </c>
      <c r="AY41" s="105">
        <v>57</v>
      </c>
      <c r="AZ41" s="128">
        <v>23365000.09</v>
      </c>
      <c r="BA41" s="123">
        <v>113</v>
      </c>
      <c r="BB41" s="16">
        <v>0</v>
      </c>
      <c r="BC41" s="16">
        <v>0</v>
      </c>
      <c r="BD41" s="16">
        <v>0</v>
      </c>
      <c r="BE41" s="31">
        <v>0</v>
      </c>
      <c r="BF41" s="53">
        <v>2998944.34</v>
      </c>
      <c r="BG41" s="3">
        <v>15</v>
      </c>
      <c r="BH41" s="53">
        <v>5196096.8600000003</v>
      </c>
      <c r="BI41" s="3">
        <v>23</v>
      </c>
      <c r="BJ41" s="53">
        <v>7803413.3600000003</v>
      </c>
      <c r="BK41" s="69">
        <v>35</v>
      </c>
      <c r="BL41" s="53">
        <v>10911672.779999999</v>
      </c>
      <c r="BM41" s="70">
        <v>49</v>
      </c>
      <c r="BN41" s="53">
        <v>11296500</v>
      </c>
      <c r="BO41" s="70">
        <v>53</v>
      </c>
      <c r="BP41" s="34">
        <v>11296500</v>
      </c>
      <c r="BQ41" s="70">
        <v>53</v>
      </c>
      <c r="BR41" s="34">
        <v>19905901.48</v>
      </c>
      <c r="BS41" s="70">
        <v>81</v>
      </c>
      <c r="BT41" s="34">
        <v>23677421.98</v>
      </c>
      <c r="BU41" s="70">
        <v>96</v>
      </c>
      <c r="BV41" s="34">
        <v>27971243.59</v>
      </c>
      <c r="BW41" s="70">
        <v>113</v>
      </c>
      <c r="BX41" s="132">
        <v>28963473.09</v>
      </c>
      <c r="BY41" s="135">
        <v>118</v>
      </c>
      <c r="BZ41" s="53">
        <v>1967987.6</v>
      </c>
      <c r="CA41" s="141">
        <v>10</v>
      </c>
      <c r="CB41" s="165">
        <v>2499983.6</v>
      </c>
      <c r="CC41" s="142">
        <v>16</v>
      </c>
    </row>
    <row r="42" spans="1:81" ht="56.25" customHeight="1" x14ac:dyDescent="0.25">
      <c r="A42" s="150" t="s">
        <v>50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X42" s="129"/>
      <c r="BY42" s="129"/>
    </row>
    <row r="43" spans="1:81" x14ac:dyDescent="0.25">
      <c r="A43" s="23"/>
      <c r="B43" s="21"/>
      <c r="C43" s="97"/>
      <c r="D43" s="21"/>
      <c r="E43" s="97"/>
      <c r="F43" s="22">
        <v>351584</v>
      </c>
      <c r="G43" s="23">
        <v>5</v>
      </c>
      <c r="H43" s="22">
        <v>317022.78000000003</v>
      </c>
      <c r="I43" s="106">
        <v>9</v>
      </c>
      <c r="J43" s="26">
        <v>0</v>
      </c>
      <c r="K43" s="51">
        <v>0</v>
      </c>
      <c r="L43" s="26">
        <v>0</v>
      </c>
      <c r="M43" s="51">
        <v>0</v>
      </c>
      <c r="N43" s="26">
        <v>0</v>
      </c>
      <c r="O43" s="51">
        <v>0</v>
      </c>
      <c r="P43" s="26">
        <v>0</v>
      </c>
      <c r="Q43" s="51">
        <v>0</v>
      </c>
      <c r="R43" s="35">
        <v>109808</v>
      </c>
      <c r="S43" s="8">
        <v>3</v>
      </c>
      <c r="T43" s="35">
        <v>109808</v>
      </c>
      <c r="U43" s="8">
        <v>3</v>
      </c>
      <c r="V43" s="35">
        <v>109808</v>
      </c>
      <c r="W43" s="8">
        <v>3</v>
      </c>
      <c r="X43" s="28">
        <v>158192</v>
      </c>
      <c r="Y43" s="8">
        <v>4</v>
      </c>
      <c r="Z43" s="28">
        <v>158192</v>
      </c>
      <c r="AA43" s="8">
        <v>4</v>
      </c>
      <c r="AB43" s="49">
        <v>176762</v>
      </c>
      <c r="AC43" s="29">
        <v>5</v>
      </c>
      <c r="AD43" s="95">
        <v>0</v>
      </c>
      <c r="AE43" s="7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2">
        <v>0</v>
      </c>
      <c r="AQ43" s="32">
        <v>0</v>
      </c>
      <c r="AR43" s="16">
        <v>0</v>
      </c>
      <c r="AS43" s="16">
        <v>0</v>
      </c>
      <c r="AT43" s="33">
        <v>41180</v>
      </c>
      <c r="AU43" s="16">
        <v>1</v>
      </c>
      <c r="AV43" s="33">
        <v>245044.5</v>
      </c>
      <c r="AW43" s="16">
        <v>6</v>
      </c>
      <c r="AX43" s="66">
        <v>321837.5</v>
      </c>
      <c r="AY43" s="67">
        <v>7</v>
      </c>
      <c r="AZ43" s="124">
        <v>359845.5</v>
      </c>
      <c r="BA43" s="123">
        <v>8</v>
      </c>
      <c r="BB43" s="33">
        <v>33584.300000000003</v>
      </c>
      <c r="BC43" s="16">
        <v>1</v>
      </c>
      <c r="BD43" s="33">
        <v>33584.300000000003</v>
      </c>
      <c r="BE43" s="31">
        <v>1</v>
      </c>
      <c r="BF43" s="53">
        <v>33584.300000000003</v>
      </c>
      <c r="BG43" s="3">
        <v>1</v>
      </c>
      <c r="BH43" s="55">
        <v>103110</v>
      </c>
      <c r="BI43" s="3">
        <v>4</v>
      </c>
      <c r="BJ43" s="56">
        <v>140330</v>
      </c>
      <c r="BK43" s="68">
        <v>5</v>
      </c>
      <c r="BL43" s="56">
        <v>140330</v>
      </c>
      <c r="BM43" s="68">
        <v>5</v>
      </c>
      <c r="BN43" s="56">
        <v>219474</v>
      </c>
      <c r="BO43" s="56">
        <v>7</v>
      </c>
      <c r="BP43" s="34"/>
      <c r="BQ43" s="70"/>
      <c r="BR43" s="34">
        <v>418586.7</v>
      </c>
      <c r="BS43" s="70">
        <v>9</v>
      </c>
      <c r="BT43" s="34">
        <v>514558.7</v>
      </c>
      <c r="BU43" s="70">
        <v>10</v>
      </c>
      <c r="BV43" s="34">
        <v>648304.69999999995</v>
      </c>
      <c r="BW43" s="70">
        <v>12</v>
      </c>
      <c r="BX43" s="132">
        <v>682004.7</v>
      </c>
      <c r="BY43" s="135">
        <v>13</v>
      </c>
      <c r="BZ43" s="53">
        <v>94350</v>
      </c>
      <c r="CA43" s="141">
        <v>1</v>
      </c>
      <c r="CB43" s="165">
        <v>213290</v>
      </c>
      <c r="CC43" s="142">
        <v>2</v>
      </c>
    </row>
    <row r="44" spans="1:81" ht="39.75" customHeight="1" x14ac:dyDescent="0.25">
      <c r="A44" s="145" t="s">
        <v>51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X44" s="129"/>
      <c r="BY44" s="129"/>
    </row>
    <row r="45" spans="1:81" ht="16.5" x14ac:dyDescent="0.3">
      <c r="A45" s="23"/>
      <c r="B45" s="21"/>
      <c r="C45" s="97"/>
      <c r="D45" s="21"/>
      <c r="E45" s="97"/>
      <c r="F45" s="22">
        <v>387360</v>
      </c>
      <c r="G45" s="23">
        <v>7</v>
      </c>
      <c r="H45" s="22">
        <v>367544.5</v>
      </c>
      <c r="I45" s="106">
        <v>12</v>
      </c>
      <c r="J45" s="26">
        <v>12600</v>
      </c>
      <c r="K45" s="51">
        <v>1</v>
      </c>
      <c r="L45" s="26">
        <v>0</v>
      </c>
      <c r="M45" s="51">
        <v>0</v>
      </c>
      <c r="N45" s="26">
        <v>0</v>
      </c>
      <c r="O45" s="51">
        <v>0</v>
      </c>
      <c r="P45" s="26">
        <v>0</v>
      </c>
      <c r="Q45" s="51">
        <v>0</v>
      </c>
      <c r="R45" s="35">
        <v>105720</v>
      </c>
      <c r="S45" s="8">
        <v>3</v>
      </c>
      <c r="T45" s="35">
        <v>234090</v>
      </c>
      <c r="U45" s="8">
        <v>6</v>
      </c>
      <c r="V45" s="35">
        <v>278840</v>
      </c>
      <c r="W45" s="8">
        <v>7</v>
      </c>
      <c r="X45" s="107">
        <v>336840</v>
      </c>
      <c r="Y45" s="8">
        <v>8</v>
      </c>
      <c r="Z45" s="28">
        <v>450990</v>
      </c>
      <c r="AA45" s="8">
        <v>12</v>
      </c>
      <c r="AB45" s="49">
        <v>480234.6</v>
      </c>
      <c r="AC45" s="29">
        <v>12</v>
      </c>
      <c r="AD45" s="95">
        <v>0</v>
      </c>
      <c r="AE45" s="7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53">
        <v>55640</v>
      </c>
      <c r="AO45" s="3">
        <v>1</v>
      </c>
      <c r="AP45" s="34">
        <v>55640</v>
      </c>
      <c r="AQ45" s="32">
        <v>1</v>
      </c>
      <c r="AR45" s="16">
        <v>55640</v>
      </c>
      <c r="AS45" s="16">
        <v>1</v>
      </c>
      <c r="AT45" s="33">
        <v>104436</v>
      </c>
      <c r="AU45" s="16">
        <v>3</v>
      </c>
      <c r="AV45" s="33">
        <v>245251</v>
      </c>
      <c r="AW45" s="16">
        <v>8</v>
      </c>
      <c r="AX45" s="66">
        <v>392683.48</v>
      </c>
      <c r="AY45" s="67">
        <v>11</v>
      </c>
      <c r="AZ45" s="124">
        <v>392683.48</v>
      </c>
      <c r="BA45" s="123">
        <v>11</v>
      </c>
      <c r="BB45" s="33">
        <v>28580</v>
      </c>
      <c r="BC45" s="16">
        <v>1</v>
      </c>
      <c r="BD45" s="33">
        <v>28580</v>
      </c>
      <c r="BE45" s="31">
        <v>1</v>
      </c>
      <c r="BF45" s="53">
        <v>28580</v>
      </c>
      <c r="BG45" s="3">
        <v>1</v>
      </c>
      <c r="BH45" s="55">
        <v>181720</v>
      </c>
      <c r="BI45" s="3">
        <v>4</v>
      </c>
      <c r="BJ45" s="56">
        <v>244018</v>
      </c>
      <c r="BK45" s="56">
        <v>6</v>
      </c>
      <c r="BL45" s="56">
        <v>244018</v>
      </c>
      <c r="BM45" s="56">
        <v>6</v>
      </c>
      <c r="BN45" s="56">
        <v>344773</v>
      </c>
      <c r="BO45" s="56">
        <v>8</v>
      </c>
      <c r="BP45" s="56">
        <v>405813</v>
      </c>
      <c r="BQ45" s="56">
        <v>10</v>
      </c>
      <c r="BR45" s="108">
        <v>471817</v>
      </c>
      <c r="BS45" s="109">
        <v>12</v>
      </c>
      <c r="BT45" s="108">
        <v>641829</v>
      </c>
      <c r="BU45" s="109">
        <v>13</v>
      </c>
      <c r="BV45" s="108">
        <v>811489.2</v>
      </c>
      <c r="BW45" s="109">
        <v>18</v>
      </c>
      <c r="BX45" s="136">
        <v>856039.2</v>
      </c>
      <c r="BY45" s="137">
        <v>19</v>
      </c>
      <c r="BZ45" s="3">
        <v>0</v>
      </c>
      <c r="CA45" s="141">
        <v>0</v>
      </c>
      <c r="CB45" s="144">
        <v>70061.25</v>
      </c>
      <c r="CC45" s="140">
        <v>2</v>
      </c>
    </row>
    <row r="46" spans="1:81" ht="48" customHeight="1" x14ac:dyDescent="0.25">
      <c r="A46" s="145" t="s">
        <v>52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X46" s="129"/>
      <c r="BY46" s="129"/>
    </row>
    <row r="47" spans="1:81" x14ac:dyDescent="0.25">
      <c r="A47" s="110" t="s">
        <v>53</v>
      </c>
      <c r="B47" s="152"/>
      <c r="C47" s="153"/>
      <c r="D47" s="153"/>
      <c r="E47" s="154"/>
      <c r="F47" s="22">
        <v>26779400</v>
      </c>
      <c r="G47" s="7">
        <v>793</v>
      </c>
      <c r="H47" s="22">
        <v>36107696.420000002</v>
      </c>
      <c r="I47" s="23">
        <v>896</v>
      </c>
      <c r="J47" s="26">
        <v>6407553.9000000004</v>
      </c>
      <c r="K47" s="27"/>
      <c r="L47" s="26">
        <v>15611068.9</v>
      </c>
      <c r="M47" s="27">
        <v>362</v>
      </c>
      <c r="N47" s="26">
        <v>18495599.899999999</v>
      </c>
      <c r="O47" s="27">
        <v>478</v>
      </c>
      <c r="P47" s="26">
        <v>22736863.300000001</v>
      </c>
      <c r="Q47" s="27">
        <v>702</v>
      </c>
      <c r="R47" s="28">
        <v>25119723.600000001</v>
      </c>
      <c r="S47" s="8">
        <v>800</v>
      </c>
      <c r="T47" s="28">
        <v>29374805.52</v>
      </c>
      <c r="U47" s="8">
        <v>952</v>
      </c>
      <c r="V47" s="28">
        <v>33088689.300000001</v>
      </c>
      <c r="W47" s="8">
        <v>1103</v>
      </c>
      <c r="X47" s="28">
        <v>38766552.399999999</v>
      </c>
      <c r="Y47" s="8">
        <v>1261</v>
      </c>
      <c r="Z47" s="28">
        <v>41236809.850000001</v>
      </c>
      <c r="AA47" s="8">
        <v>1406</v>
      </c>
      <c r="AB47" s="49">
        <v>50024854</v>
      </c>
      <c r="AC47" s="29">
        <v>1688</v>
      </c>
      <c r="AD47" s="53">
        <v>2458885.9500000002</v>
      </c>
      <c r="AE47" s="3">
        <v>126</v>
      </c>
      <c r="AF47" s="53">
        <v>5124418.95</v>
      </c>
      <c r="AG47" s="3">
        <v>176</v>
      </c>
      <c r="AH47" s="53">
        <v>10946811.050000001</v>
      </c>
      <c r="AI47" s="3">
        <v>382</v>
      </c>
      <c r="AJ47" s="53">
        <v>14718694.41</v>
      </c>
      <c r="AK47" s="3">
        <v>442</v>
      </c>
      <c r="AL47" s="53">
        <v>17500000</v>
      </c>
      <c r="AM47" s="3">
        <v>563</v>
      </c>
      <c r="AN47" s="53">
        <v>21448929.010000002</v>
      </c>
      <c r="AO47" s="3">
        <v>689</v>
      </c>
      <c r="AP47" s="34">
        <v>34446248.609999999</v>
      </c>
      <c r="AQ47" s="32">
        <v>1037</v>
      </c>
      <c r="AR47" s="103">
        <v>35995375.109999999</v>
      </c>
      <c r="AS47" s="16">
        <v>1096</v>
      </c>
      <c r="AT47" s="33">
        <v>43843035.409999996</v>
      </c>
      <c r="AU47" s="16">
        <v>1426</v>
      </c>
      <c r="AV47" s="33">
        <v>43845935.409999996</v>
      </c>
      <c r="AW47" s="16">
        <v>1427</v>
      </c>
      <c r="AX47" s="111">
        <v>56562948.479999997</v>
      </c>
      <c r="AY47" s="105">
        <v>1890</v>
      </c>
      <c r="AZ47" s="124">
        <v>60002573.759999998</v>
      </c>
      <c r="BA47" s="123">
        <v>2195</v>
      </c>
      <c r="BB47" s="33">
        <v>4787738.33</v>
      </c>
      <c r="BC47" s="16">
        <v>135</v>
      </c>
      <c r="BD47" s="33">
        <v>9438545.0299999993</v>
      </c>
      <c r="BE47" s="31">
        <v>267</v>
      </c>
      <c r="BF47" s="53">
        <v>16300000</v>
      </c>
      <c r="BG47" s="3">
        <v>428</v>
      </c>
      <c r="BH47" s="53">
        <v>21270491.309999999</v>
      </c>
      <c r="BI47" s="3">
        <v>561</v>
      </c>
      <c r="BJ47" s="53">
        <v>26799702.59</v>
      </c>
      <c r="BK47" s="69">
        <v>686</v>
      </c>
      <c r="BL47" s="53">
        <v>31799875.190000001</v>
      </c>
      <c r="BM47" s="70">
        <v>801</v>
      </c>
      <c r="BN47" s="53">
        <v>38314358.390000001</v>
      </c>
      <c r="BO47" s="70">
        <v>889</v>
      </c>
      <c r="BP47" s="53">
        <v>48333839.590000004</v>
      </c>
      <c r="BQ47" s="70">
        <v>1132</v>
      </c>
      <c r="BR47" s="38">
        <v>59966051.990000002</v>
      </c>
      <c r="BS47" s="70">
        <v>1420</v>
      </c>
      <c r="BT47" s="38">
        <v>63611022.789999999</v>
      </c>
      <c r="BU47" s="70">
        <v>1498</v>
      </c>
      <c r="BV47" s="38">
        <v>71953902.489999995</v>
      </c>
      <c r="BW47" s="70">
        <v>1690</v>
      </c>
      <c r="BX47" s="133">
        <v>91353254.629999995</v>
      </c>
      <c r="BY47" s="135">
        <v>2112</v>
      </c>
      <c r="BZ47" s="53">
        <v>5982379.8600000003</v>
      </c>
      <c r="CA47" s="141">
        <v>133</v>
      </c>
      <c r="CB47" s="144">
        <v>16499949.4</v>
      </c>
      <c r="CC47" s="140">
        <v>395</v>
      </c>
    </row>
    <row r="48" spans="1:81" x14ac:dyDescent="0.25">
      <c r="A48" s="110" t="s">
        <v>54</v>
      </c>
      <c r="B48" s="3"/>
      <c r="C48" s="3"/>
      <c r="D48" s="3"/>
      <c r="E48" s="3"/>
      <c r="F48" s="7">
        <v>36113208.32</v>
      </c>
      <c r="G48" s="7">
        <v>937</v>
      </c>
      <c r="H48" s="7">
        <v>36958592.280000001</v>
      </c>
      <c r="I48" s="7">
        <v>866</v>
      </c>
      <c r="J48" s="8">
        <v>3414677.54</v>
      </c>
      <c r="K48" s="7"/>
      <c r="L48" s="28">
        <v>12483309.84</v>
      </c>
      <c r="M48" s="7">
        <v>303</v>
      </c>
      <c r="N48" s="28">
        <v>18389246.140000001</v>
      </c>
      <c r="O48" s="7">
        <v>379</v>
      </c>
      <c r="P48" s="28">
        <v>21821308.039999999</v>
      </c>
      <c r="Q48" s="8">
        <v>1002</v>
      </c>
      <c r="R48" s="28">
        <v>28383755.829999998</v>
      </c>
      <c r="S48" s="8">
        <v>1019</v>
      </c>
      <c r="T48" s="28">
        <v>30692720.620000001</v>
      </c>
      <c r="U48" s="8">
        <v>1066</v>
      </c>
      <c r="V48" s="28">
        <v>32591462.739999998</v>
      </c>
      <c r="W48" s="8">
        <v>1127</v>
      </c>
      <c r="X48" s="28">
        <v>37176912.799999997</v>
      </c>
      <c r="Y48" s="8">
        <v>1220</v>
      </c>
      <c r="Z48" s="28">
        <v>38698316.170000002</v>
      </c>
      <c r="AA48" s="8">
        <v>1326</v>
      </c>
      <c r="AB48" s="49">
        <v>48595471.299999997</v>
      </c>
      <c r="AC48" s="29">
        <v>1498</v>
      </c>
      <c r="AD48" s="53">
        <v>185592</v>
      </c>
      <c r="AE48" s="3">
        <v>2</v>
      </c>
      <c r="AF48" s="53">
        <v>4389646.37</v>
      </c>
      <c r="AG48" s="3">
        <v>173</v>
      </c>
      <c r="AH48" s="53">
        <v>9306903.1199999992</v>
      </c>
      <c r="AI48" s="3">
        <v>406</v>
      </c>
      <c r="AJ48" s="53">
        <v>14242499.15</v>
      </c>
      <c r="AK48" s="3">
        <v>611</v>
      </c>
      <c r="AL48" s="53">
        <v>19678496.149999999</v>
      </c>
      <c r="AM48" s="3">
        <v>820</v>
      </c>
      <c r="AN48" s="53">
        <v>24214463.859999999</v>
      </c>
      <c r="AO48" s="3">
        <v>1001</v>
      </c>
      <c r="AP48" s="34">
        <v>30101625.140000001</v>
      </c>
      <c r="AQ48" s="32">
        <v>1243</v>
      </c>
      <c r="AR48" s="103">
        <v>35156255.159999996</v>
      </c>
      <c r="AS48" s="16">
        <v>1434</v>
      </c>
      <c r="AT48" s="33">
        <v>36541943.899999999</v>
      </c>
      <c r="AU48" s="16">
        <v>1495</v>
      </c>
      <c r="AV48" s="33">
        <v>36541943.899999999</v>
      </c>
      <c r="AW48" s="16">
        <v>1495</v>
      </c>
      <c r="AX48" s="111">
        <v>47416879.380000003</v>
      </c>
      <c r="AY48" s="105">
        <v>1874</v>
      </c>
      <c r="AZ48" s="124">
        <v>57670796.049999997</v>
      </c>
      <c r="BA48" s="123">
        <v>2199</v>
      </c>
      <c r="BB48" s="33">
        <v>0</v>
      </c>
      <c r="BC48" s="16">
        <v>0</v>
      </c>
      <c r="BD48" s="33">
        <v>6397835.4299999997</v>
      </c>
      <c r="BE48" s="31">
        <v>261</v>
      </c>
      <c r="BF48" s="53">
        <v>6550726.5700000003</v>
      </c>
      <c r="BG48" s="3">
        <v>267</v>
      </c>
      <c r="BH48" s="53">
        <v>17159973.48</v>
      </c>
      <c r="BI48" s="3">
        <v>695</v>
      </c>
      <c r="BJ48" s="53">
        <v>23741196.510000002</v>
      </c>
      <c r="BK48" s="69">
        <v>909</v>
      </c>
      <c r="BL48" s="53">
        <v>28198807.68</v>
      </c>
      <c r="BM48" s="70">
        <v>1009</v>
      </c>
      <c r="BN48" s="53">
        <v>34589747.990000002</v>
      </c>
      <c r="BO48" s="70">
        <v>1038</v>
      </c>
      <c r="BP48" s="53">
        <v>39185514.770000003</v>
      </c>
      <c r="BQ48" s="70">
        <v>1188</v>
      </c>
      <c r="BR48" s="38">
        <v>42474912.689999998</v>
      </c>
      <c r="BS48" s="70">
        <v>1230</v>
      </c>
      <c r="BT48" s="34">
        <v>46569007.700000003</v>
      </c>
      <c r="BU48" s="70">
        <v>1364</v>
      </c>
      <c r="BV48" s="34">
        <v>54330378.810000002</v>
      </c>
      <c r="BW48" s="112">
        <v>1419</v>
      </c>
      <c r="BX48" s="132">
        <v>59259577.259999998</v>
      </c>
      <c r="BY48" s="138">
        <v>1439</v>
      </c>
      <c r="BZ48" s="3">
        <v>0</v>
      </c>
      <c r="CA48" s="141">
        <v>0</v>
      </c>
      <c r="CB48" s="144">
        <v>1695724.65</v>
      </c>
      <c r="CC48" s="140">
        <v>23</v>
      </c>
    </row>
    <row r="49" spans="1:81" x14ac:dyDescent="0.25">
      <c r="A49" s="110" t="s">
        <v>55</v>
      </c>
      <c r="B49" s="3"/>
      <c r="C49" s="3"/>
      <c r="D49" s="3"/>
      <c r="E49" s="3"/>
      <c r="F49" s="113">
        <f>SUM(F47:F48)</f>
        <v>62892608.32</v>
      </c>
      <c r="G49" s="23">
        <f>G47+G48</f>
        <v>1730</v>
      </c>
      <c r="H49" s="113">
        <f>SUM(H47:H48)</f>
        <v>73066288.700000003</v>
      </c>
      <c r="I49" s="7">
        <f>I47+I48</f>
        <v>1762</v>
      </c>
      <c r="J49" s="114">
        <f>SUM(J47:J48)</f>
        <v>9822231.4400000013</v>
      </c>
      <c r="K49" s="7"/>
      <c r="L49" s="114">
        <v>28094378.739999998</v>
      </c>
      <c r="M49" s="7">
        <v>665</v>
      </c>
      <c r="N49" s="114">
        <v>36884846.039999999</v>
      </c>
      <c r="O49" s="7">
        <f>SUM(O47:O48)</f>
        <v>857</v>
      </c>
      <c r="P49" s="114">
        <v>44558171.340000004</v>
      </c>
      <c r="Q49" s="8">
        <f t="shared" ref="Q49:AC49" si="15">SUM(Q47:Q48)</f>
        <v>1704</v>
      </c>
      <c r="R49" s="28">
        <f t="shared" si="15"/>
        <v>53503479.43</v>
      </c>
      <c r="S49" s="8">
        <f t="shared" si="15"/>
        <v>1819</v>
      </c>
      <c r="T49" s="28">
        <f t="shared" si="15"/>
        <v>60067526.140000001</v>
      </c>
      <c r="U49" s="8">
        <f t="shared" si="15"/>
        <v>2018</v>
      </c>
      <c r="V49" s="28">
        <f t="shared" si="15"/>
        <v>65680152.039999999</v>
      </c>
      <c r="W49" s="8">
        <f t="shared" si="15"/>
        <v>2230</v>
      </c>
      <c r="X49" s="28">
        <f t="shared" si="15"/>
        <v>75943465.199999988</v>
      </c>
      <c r="Y49" s="8">
        <f t="shared" si="15"/>
        <v>2481</v>
      </c>
      <c r="Z49" s="28">
        <f t="shared" si="15"/>
        <v>79935126.020000011</v>
      </c>
      <c r="AA49" s="8">
        <f t="shared" si="15"/>
        <v>2732</v>
      </c>
      <c r="AB49" s="49">
        <f t="shared" si="15"/>
        <v>98620325.299999997</v>
      </c>
      <c r="AC49" s="29">
        <f t="shared" si="15"/>
        <v>3186</v>
      </c>
      <c r="AD49" s="53"/>
      <c r="AE49" s="3">
        <f t="shared" ref="AE49:AM49" si="16">SUM(AE47:AE48)</f>
        <v>128</v>
      </c>
      <c r="AF49" s="115">
        <f t="shared" si="16"/>
        <v>9514065.3200000003</v>
      </c>
      <c r="AG49" s="116">
        <f t="shared" si="16"/>
        <v>349</v>
      </c>
      <c r="AH49" s="53">
        <f t="shared" si="16"/>
        <v>20253714.170000002</v>
      </c>
      <c r="AI49" s="3">
        <f t="shared" si="16"/>
        <v>788</v>
      </c>
      <c r="AJ49" s="53">
        <f t="shared" si="16"/>
        <v>28961193.560000002</v>
      </c>
      <c r="AK49" s="3">
        <f t="shared" si="16"/>
        <v>1053</v>
      </c>
      <c r="AL49" s="53">
        <f t="shared" si="16"/>
        <v>37178496.149999999</v>
      </c>
      <c r="AM49" s="3">
        <f t="shared" si="16"/>
        <v>1383</v>
      </c>
      <c r="AN49" s="53">
        <v>45663392.869999997</v>
      </c>
      <c r="AO49" s="3">
        <v>1690</v>
      </c>
      <c r="AP49" s="34">
        <f>AP47+AP48</f>
        <v>64547873.75</v>
      </c>
      <c r="AQ49" s="32">
        <f>AQ47+AQ48</f>
        <v>2280</v>
      </c>
      <c r="AR49" s="103">
        <v>71151630.269999996</v>
      </c>
      <c r="AS49" s="16">
        <v>2530</v>
      </c>
      <c r="AT49" s="33">
        <f t="shared" ref="AT49:BE49" si="17">SUM(AT47:AT48)</f>
        <v>80384979.310000002</v>
      </c>
      <c r="AU49" s="16">
        <f t="shared" si="17"/>
        <v>2921</v>
      </c>
      <c r="AV49">
        <f t="shared" si="17"/>
        <v>80387879.310000002</v>
      </c>
      <c r="AW49">
        <f t="shared" si="17"/>
        <v>2922</v>
      </c>
      <c r="AX49" s="111">
        <f t="shared" si="17"/>
        <v>103979827.86</v>
      </c>
      <c r="AY49" s="105">
        <f t="shared" si="17"/>
        <v>3764</v>
      </c>
      <c r="AZ49" s="124">
        <f t="shared" si="17"/>
        <v>117673369.81</v>
      </c>
      <c r="BA49" s="123">
        <f t="shared" si="17"/>
        <v>4394</v>
      </c>
      <c r="BB49" s="33">
        <f t="shared" si="17"/>
        <v>4787738.33</v>
      </c>
      <c r="BC49" s="16">
        <f t="shared" si="17"/>
        <v>135</v>
      </c>
      <c r="BD49" s="33">
        <f t="shared" si="17"/>
        <v>15836380.459999999</v>
      </c>
      <c r="BE49" s="31">
        <f t="shared" si="17"/>
        <v>528</v>
      </c>
      <c r="BF49" s="53">
        <f t="shared" ref="BF49:BN49" si="18">SUM(BF47, BF48)</f>
        <v>22850726.57</v>
      </c>
      <c r="BG49" s="3">
        <f t="shared" si="18"/>
        <v>695</v>
      </c>
      <c r="BH49" s="3">
        <f t="shared" si="18"/>
        <v>38430464.789999999</v>
      </c>
      <c r="BI49" s="3">
        <f t="shared" si="18"/>
        <v>1256</v>
      </c>
      <c r="BJ49" s="3">
        <f t="shared" si="18"/>
        <v>50540899.100000001</v>
      </c>
      <c r="BK49" s="69">
        <f t="shared" si="18"/>
        <v>1595</v>
      </c>
      <c r="BL49" s="3">
        <f t="shared" si="18"/>
        <v>59998682.870000005</v>
      </c>
      <c r="BM49" s="3">
        <f t="shared" si="18"/>
        <v>1810</v>
      </c>
      <c r="BN49" s="3">
        <f t="shared" si="18"/>
        <v>72904106.379999995</v>
      </c>
      <c r="BO49" s="3">
        <v>1927</v>
      </c>
      <c r="BP49" s="3">
        <f>SUM(BP47, BP48)</f>
        <v>87519354.360000014</v>
      </c>
      <c r="BQ49" s="3">
        <f>SUM(BQ47, BQ48)</f>
        <v>2320</v>
      </c>
      <c r="BR49" s="38">
        <f>SUM(BR47, BR48)</f>
        <v>102440964.68000001</v>
      </c>
      <c r="BS49" s="32">
        <f>SUM(BS47, BS48)</f>
        <v>2650</v>
      </c>
      <c r="BT49" s="38">
        <f>BT48+BT47</f>
        <v>110180030.49000001</v>
      </c>
      <c r="BU49" s="32">
        <f>BU48+BU47</f>
        <v>2862</v>
      </c>
      <c r="BV49" s="38">
        <f>BV48+BV47</f>
        <v>126284281.3</v>
      </c>
      <c r="BW49" s="32">
        <f>BW48+BW47</f>
        <v>3109</v>
      </c>
      <c r="BX49" s="133">
        <v>150612831.88999999</v>
      </c>
      <c r="BY49" s="131">
        <v>3551</v>
      </c>
      <c r="BZ49" s="53">
        <v>5982379.8600000003</v>
      </c>
      <c r="CA49" s="141">
        <v>133</v>
      </c>
      <c r="CB49" s="144">
        <v>18195674.050000001</v>
      </c>
      <c r="CC49" s="140">
        <v>418</v>
      </c>
    </row>
    <row r="50" spans="1:81" ht="40.5" customHeight="1" x14ac:dyDescent="0.25">
      <c r="A50" s="145" t="s">
        <v>56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X50" s="129"/>
      <c r="BY50" s="129"/>
    </row>
    <row r="51" spans="1:81" x14ac:dyDescent="0.25">
      <c r="A51" s="3" t="s">
        <v>57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49">
        <v>893200</v>
      </c>
      <c r="AC51" s="29">
        <v>560</v>
      </c>
      <c r="AD51" s="53">
        <v>88200</v>
      </c>
      <c r="AE51" s="3">
        <v>63</v>
      </c>
      <c r="AF51" s="53">
        <v>128800</v>
      </c>
      <c r="AG51" s="3">
        <v>91</v>
      </c>
      <c r="AH51" s="53">
        <v>172200</v>
      </c>
      <c r="AI51" s="3">
        <v>121</v>
      </c>
      <c r="AJ51" s="53">
        <v>232400</v>
      </c>
      <c r="AK51" s="3">
        <v>162</v>
      </c>
      <c r="AL51" s="117">
        <v>306600</v>
      </c>
      <c r="AM51" s="3">
        <v>214</v>
      </c>
      <c r="AN51" s="3">
        <v>368200</v>
      </c>
      <c r="AO51" s="3">
        <v>258</v>
      </c>
      <c r="AP51" s="53">
        <v>478800</v>
      </c>
      <c r="AQ51" s="32">
        <v>328</v>
      </c>
      <c r="AR51" s="33">
        <v>614600</v>
      </c>
      <c r="AS51" s="16">
        <v>406</v>
      </c>
      <c r="AT51" s="33">
        <v>726600</v>
      </c>
      <c r="AU51" s="16">
        <v>473</v>
      </c>
      <c r="AV51" s="33">
        <v>806400</v>
      </c>
      <c r="AW51" s="16">
        <v>521</v>
      </c>
      <c r="AX51" s="66">
        <v>989800</v>
      </c>
      <c r="AY51" s="67">
        <v>615</v>
      </c>
      <c r="AZ51" s="124">
        <v>1051400</v>
      </c>
      <c r="BA51" s="123">
        <v>643</v>
      </c>
      <c r="BB51" s="33">
        <v>99400</v>
      </c>
      <c r="BC51" s="16">
        <v>71</v>
      </c>
      <c r="BD51" s="33">
        <v>184800</v>
      </c>
      <c r="BE51" s="31">
        <v>132</v>
      </c>
      <c r="BF51" s="118" t="s">
        <v>58</v>
      </c>
      <c r="BG51" s="3">
        <v>181</v>
      </c>
      <c r="BH51" s="55">
        <v>337400</v>
      </c>
      <c r="BI51" s="3">
        <v>236</v>
      </c>
      <c r="BJ51" s="55">
        <v>417200</v>
      </c>
      <c r="BK51" s="55">
        <v>291</v>
      </c>
      <c r="BL51" s="55">
        <v>481600</v>
      </c>
      <c r="BM51" s="55">
        <v>332</v>
      </c>
      <c r="BN51" s="55">
        <v>564200</v>
      </c>
      <c r="BO51" s="55">
        <v>385</v>
      </c>
      <c r="BP51" s="55">
        <v>663600</v>
      </c>
      <c r="BQ51" s="55">
        <v>456</v>
      </c>
      <c r="BR51" s="89">
        <v>785400</v>
      </c>
      <c r="BS51" s="3">
        <v>546</v>
      </c>
      <c r="BT51" s="38">
        <v>907200</v>
      </c>
      <c r="BU51" s="32">
        <v>648</v>
      </c>
      <c r="BV51" s="38">
        <v>1072400</v>
      </c>
      <c r="BW51" s="32">
        <v>766</v>
      </c>
      <c r="BX51" s="133">
        <v>1190000</v>
      </c>
      <c r="BY51" s="131">
        <v>850</v>
      </c>
      <c r="BZ51" s="53">
        <v>148400</v>
      </c>
      <c r="CA51" s="141">
        <v>106</v>
      </c>
      <c r="CB51" s="166">
        <v>205800</v>
      </c>
      <c r="CC51" s="140">
        <v>147</v>
      </c>
    </row>
  </sheetData>
  <mergeCells count="15">
    <mergeCell ref="A3:BB3"/>
    <mergeCell ref="A10:BD10"/>
    <mergeCell ref="A21:BD21"/>
    <mergeCell ref="B23:AD23"/>
    <mergeCell ref="A50:BR50"/>
    <mergeCell ref="A42:BF42"/>
    <mergeCell ref="A44:BC44"/>
    <mergeCell ref="A46:BF46"/>
    <mergeCell ref="B47:E47"/>
    <mergeCell ref="B27:G27"/>
    <mergeCell ref="A31:AX31"/>
    <mergeCell ref="B32:B34"/>
    <mergeCell ref="C32:C34"/>
    <mergeCell ref="A35:BI35"/>
    <mergeCell ref="A40:BE40"/>
  </mergeCell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Медянова Ольга Владимировна</cp:lastModifiedBy>
  <dcterms:modified xsi:type="dcterms:W3CDTF">2025-03-18T02:47:29Z</dcterms:modified>
</cp:coreProperties>
</file>